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mp\Documents\Bill.com Docs\Leadership Prep Academy\Month End Activities\February 2019\"/>
    </mc:Choice>
  </mc:AlternateContent>
  <xr:revisionPtr revIDLastSave="0" documentId="8_{26EAB3EA-A28F-49A1-AE5C-C9CB573DDC62}" xr6:coauthVersionLast="40" xr6:coauthVersionMax="40" xr10:uidLastSave="{00000000-0000-0000-0000-000000000000}"/>
  <bookViews>
    <workbookView xWindow="0" yWindow="0" windowWidth="16380" windowHeight="8190" xr2:uid="{00000000-000D-0000-FFFF-FFFF00000000}"/>
  </bookViews>
  <sheets>
    <sheet name="Summary" sheetId="1" r:id="rId1"/>
    <sheet name="BvA Summary" sheetId="8" r:id="rId2"/>
    <sheet name="BvA Detail" sheetId="2" r:id="rId3"/>
    <sheet name="Balance Sheet" sheetId="3" r:id="rId4"/>
    <sheet name="PL Class" sheetId="4" r:id="rId5"/>
    <sheet name="AP Aging" sheetId="5" r:id="rId6"/>
    <sheet name="General Ledger" sheetId="6" r:id="rId7"/>
    <sheet name="Annual Budget" sheetId="7" r:id="rId8"/>
  </sheets>
  <definedNames>
    <definedName name="QB_BASIS_4">'PL Class'!#REF!</definedName>
    <definedName name="QB_BASIS_4_1" localSheetId="5" hidden="1">'AP Aging'!#REF!</definedName>
    <definedName name="QB_BASIS_4_1" localSheetId="3" hidden="1">'Balance Sheet'!#REF!</definedName>
    <definedName name="QB_BASIS_4_1" localSheetId="6" hidden="1">'General Ledger'!#REF!</definedName>
    <definedName name="QB_BASIS_4_1" localSheetId="4" hidden="1">'PL Class'!#REF!</definedName>
    <definedName name="QB_BASIS_4_2" localSheetId="5" hidden="1">'AP Aging'!$I$3</definedName>
    <definedName name="QB_BASIS_4_2" localSheetId="3" hidden="1">'Balance Sheet'!#REF!</definedName>
    <definedName name="QB_BASIS_4_2" localSheetId="6" hidden="1">'General Ledger'!#REF!</definedName>
    <definedName name="QB_BASIS_4_2" localSheetId="4" hidden="1">'PL Class'!$AF$3</definedName>
    <definedName name="QB_BASIS_4_3" localSheetId="3" hidden="1">'Balance Sheet'!$G$3</definedName>
    <definedName name="QB_BASIS_4_3" localSheetId="6" hidden="1">'General Ledger'!#REF!</definedName>
    <definedName name="QB_BASIS_4_3" localSheetId="4" hidden="1">'PL Class'!$T$3</definedName>
    <definedName name="QB_BASIS_4_4" localSheetId="6" hidden="1">'General Ledger'!$O$3</definedName>
    <definedName name="QB_COLUMN_1">'General Ledger'!#REF!</definedName>
    <definedName name="QB_COLUMN_1_1" localSheetId="5" hidden="1">'AP Aging'!#REF!</definedName>
    <definedName name="QB_COLUMN_1_1" localSheetId="6" hidden="1">'General Ledger'!#REF!</definedName>
    <definedName name="QB_COLUMN_1_2" localSheetId="5" hidden="1">'AP Aging'!$B$4</definedName>
    <definedName name="QB_COLUMN_1_2" localSheetId="6" hidden="1">'General Ledger'!#REF!</definedName>
    <definedName name="QB_COLUMN_1_3" localSheetId="6" hidden="1">'General Ledger'!#REF!</definedName>
    <definedName name="QB_COLUMN_1_4" localSheetId="6" hidden="1">'General Ledger'!$E$4</definedName>
    <definedName name="QB_COLUMN_1032200" localSheetId="4" hidden="1">'PL Class'!$P$4</definedName>
    <definedName name="QB_COLUMN_1032201" localSheetId="4" hidden="1">'PL Class'!$P$5</definedName>
    <definedName name="QB_COLUMN_126">'General Ledger'!#REF!</definedName>
    <definedName name="QB_COLUMN_126_1" localSheetId="6" hidden="1">'General Ledger'!#REF!</definedName>
    <definedName name="QB_COLUMN_126_2" localSheetId="6" hidden="1">'General Ledger'!$I$4</definedName>
    <definedName name="QB_COLUMN_13" localSheetId="5" hidden="1">'AP Aging'!$G$4</definedName>
    <definedName name="QB_COLUMN_17" localSheetId="5" hidden="1">'AP Aging'!#REF!</definedName>
    <definedName name="QB_COLUMN_19" localSheetId="5" hidden="1">'AP Aging'!#REF!</definedName>
    <definedName name="QB_COLUMN_20">'General Ledger'!#REF!</definedName>
    <definedName name="QB_COLUMN_20_1" localSheetId="5" hidden="1">'AP Aging'!#REF!</definedName>
    <definedName name="QB_COLUMN_20_1" localSheetId="6" hidden="1">'General Ledger'!#REF!</definedName>
    <definedName name="QB_COLUMN_20_2" localSheetId="6" hidden="1">'General Ledger'!#REF!</definedName>
    <definedName name="QB_COLUMN_20_3" localSheetId="6" hidden="1">'General Ledger'!#REF!</definedName>
    <definedName name="QB_COLUMN_20_4" localSheetId="6" hidden="1">'General Ledger'!$L$4</definedName>
    <definedName name="QB_COLUMN_212200" localSheetId="4" hidden="1">'PL Class'!$H$4</definedName>
    <definedName name="QB_COLUMN_212201" localSheetId="4" hidden="1">'PL Class'!$H$5</definedName>
    <definedName name="QB_COLUMN_22101">'PL Class'!#REF!</definedName>
    <definedName name="QB_COLUMN_24" localSheetId="5" hidden="1">'AP Aging'!$H$4</definedName>
    <definedName name="QB_COLUMN_242200" localSheetId="4" hidden="1">'PL Class'!$AA$4</definedName>
    <definedName name="QB_COLUMN_242201" localSheetId="4" hidden="1">'PL Class'!$AA$5</definedName>
    <definedName name="QB_COLUMN_25" localSheetId="5" hidden="1">'AP Aging'!$I$4</definedName>
    <definedName name="QB_COLUMN_252101">'PL Class'!#REF!</definedName>
    <definedName name="QB_COLUMN_252200" localSheetId="4" hidden="1">'PL Class'!$H$4</definedName>
    <definedName name="QB_COLUMN_252201" localSheetId="4" hidden="1">'PL Class'!$H$5</definedName>
    <definedName name="QB_COLUMN_28">'General Ledger'!#REF!</definedName>
    <definedName name="QB_COLUMN_28_1" localSheetId="6" hidden="1">'General Ledger'!#REF!</definedName>
    <definedName name="QB_COLUMN_28_2" localSheetId="6" hidden="1">'General Ledger'!$M$4</definedName>
    <definedName name="QB_COLUMN_29">'General Ledger'!#REF!</definedName>
    <definedName name="QB_COLUMN_29_1" localSheetId="3" hidden="1">'Balance Sheet'!#REF!</definedName>
    <definedName name="QB_COLUMN_29_1" localSheetId="6" hidden="1">'General Ledger'!#REF!</definedName>
    <definedName name="QB_COLUMN_29_2" localSheetId="3" hidden="1">'Balance Sheet'!#REF!</definedName>
    <definedName name="QB_COLUMN_29_2" localSheetId="6" hidden="1">'General Ledger'!$N$4</definedName>
    <definedName name="QB_COLUMN_29_3" localSheetId="3" hidden="1">'Balance Sheet'!$G$4</definedName>
    <definedName name="QB_COLUMN_290">'BvA Detail'!#REF!</definedName>
    <definedName name="QB_COLUMN_3">'General Ledger'!#REF!</definedName>
    <definedName name="QB_COLUMN_3_1" localSheetId="5" hidden="1">'AP Aging'!#REF!</definedName>
    <definedName name="QB_COLUMN_3_1" localSheetId="6" hidden="1">'General Ledger'!#REF!</definedName>
    <definedName name="QB_COLUMN_3_2" localSheetId="5" hidden="1">'AP Aging'!$C$4</definedName>
    <definedName name="QB_COLUMN_3_2" localSheetId="6" hidden="1">'General Ledger'!#REF!</definedName>
    <definedName name="QB_COLUMN_3_3" localSheetId="6" hidden="1">'General Ledger'!#REF!</definedName>
    <definedName name="QB_COLUMN_3_4" localSheetId="6" hidden="1">'General Ledger'!$F$4</definedName>
    <definedName name="QB_COLUMN_30" localSheetId="5" hidden="1">'AP Aging'!#REF!</definedName>
    <definedName name="QB_COLUMN_30" localSheetId="6" hidden="1">'General Ledger'!#REF!</definedName>
    <definedName name="QB_COLUMN_30_1" localSheetId="6" hidden="1">'General Ledger'!#REF!</definedName>
    <definedName name="QB_COLUMN_31">'General Ledger'!#REF!</definedName>
    <definedName name="QB_COLUMN_31_1" localSheetId="5" hidden="1">'AP Aging'!#REF!</definedName>
    <definedName name="QB_COLUMN_31_1" localSheetId="6" hidden="1">'General Ledger'!#REF!</definedName>
    <definedName name="QB_COLUMN_31_2" localSheetId="6" hidden="1">'General Ledger'!#REF!</definedName>
    <definedName name="QB_COLUMN_31_3" localSheetId="6" hidden="1">'General Ledger'!#REF!</definedName>
    <definedName name="QB_COLUMN_31_4" localSheetId="6" hidden="1">'General Ledger'!$O$4</definedName>
    <definedName name="QB_COLUMN_313101">'PL Class'!#REF!</definedName>
    <definedName name="QB_COLUMN_313101_1" localSheetId="4" hidden="1">'PL Class'!#REF!</definedName>
    <definedName name="QB_COLUMN_313101_2" localSheetId="4" hidden="1">'PL Class'!$L$5</definedName>
    <definedName name="QB_COLUMN_313101_3" localSheetId="4" hidden="1">'PL Class'!$K$5</definedName>
    <definedName name="QB_COLUMN_352200" localSheetId="4" hidden="1">'PL Class'!$R$4</definedName>
    <definedName name="QB_COLUMN_352201" localSheetId="4" hidden="1">'PL Class'!$R$5</definedName>
    <definedName name="QB_COLUMN_353101">'PL Class'!#REF!</definedName>
    <definedName name="QB_COLUMN_353101_1" localSheetId="4" hidden="1">'PL Class'!#REF!</definedName>
    <definedName name="QB_COLUMN_353101_2" localSheetId="4" hidden="1">'PL Class'!$AE$5</definedName>
    <definedName name="QB_COLUMN_353101_3" localSheetId="4" hidden="1">'PL Class'!$S$5</definedName>
    <definedName name="QB_COLUMN_362200">'PL Class'!#REF!</definedName>
    <definedName name="QB_COLUMN_362200_1" localSheetId="4" hidden="1">'PL Class'!#REF!</definedName>
    <definedName name="QB_COLUMN_362200_2" localSheetId="4" hidden="1">'PL Class'!$AB$4</definedName>
    <definedName name="QB_COLUMN_362201">'PL Class'!#REF!</definedName>
    <definedName name="QB_COLUMN_362201_1" localSheetId="4" hidden="1">'PL Class'!#REF!</definedName>
    <definedName name="QB_COLUMN_362201_2" localSheetId="4" hidden="1">'PL Class'!$AB$5</definedName>
    <definedName name="QB_COLUMN_4">'General Ledger'!#REF!</definedName>
    <definedName name="QB_COLUMN_4_1" localSheetId="5" hidden="1">'AP Aging'!#REF!</definedName>
    <definedName name="QB_COLUMN_4_1" localSheetId="6" hidden="1">'General Ledger'!#REF!</definedName>
    <definedName name="QB_COLUMN_4_2" localSheetId="5" hidden="1">'AP Aging'!$D$4</definedName>
    <definedName name="QB_COLUMN_4_2" localSheetId="6" hidden="1">'General Ledger'!#REF!</definedName>
    <definedName name="QB_COLUMN_4_3" localSheetId="6" hidden="1">'General Ledger'!#REF!</definedName>
    <definedName name="QB_COLUMN_4_4" localSheetId="6" hidden="1">'General Ledger'!$G$4</definedName>
    <definedName name="QB_COLUMN_402200">'PL Class'!#REF!</definedName>
    <definedName name="QB_COLUMN_402200_1" localSheetId="4" hidden="1">'PL Class'!#REF!</definedName>
    <definedName name="QB_COLUMN_402200_2" localSheetId="4" hidden="1">'PL Class'!$R$4</definedName>
    <definedName name="QB_COLUMN_402201">'PL Class'!#REF!</definedName>
    <definedName name="QB_COLUMN_402201_1" localSheetId="4" hidden="1">'PL Class'!#REF!</definedName>
    <definedName name="QB_COLUMN_402201_2" localSheetId="4" hidden="1">'PL Class'!$R$5</definedName>
    <definedName name="QB_COLUMN_412200">'PL Class'!#REF!</definedName>
    <definedName name="QB_COLUMN_412200_1" localSheetId="4" hidden="1">'PL Class'!#REF!</definedName>
    <definedName name="QB_COLUMN_412200_2" localSheetId="4" hidden="1">'PL Class'!$AD$4</definedName>
    <definedName name="QB_COLUMN_412200_3" localSheetId="4" hidden="1">'PL Class'!$Q$4</definedName>
    <definedName name="QB_COLUMN_412201">'PL Class'!#REF!</definedName>
    <definedName name="QB_COLUMN_412201_1" localSheetId="4" hidden="1">'PL Class'!#REF!</definedName>
    <definedName name="QB_COLUMN_412201_2" localSheetId="4" hidden="1">'PL Class'!$AD$5</definedName>
    <definedName name="QB_COLUMN_412201_3" localSheetId="4" hidden="1">'PL Class'!$Q$5</definedName>
    <definedName name="QB_COLUMN_422200" localSheetId="4" hidden="1">'PL Class'!#REF!</definedName>
    <definedName name="QB_COLUMN_422200_1" localSheetId="4" hidden="1">'PL Class'!$S$4</definedName>
    <definedName name="QB_COLUMN_422201" localSheetId="4" hidden="1">'PL Class'!#REF!</definedName>
    <definedName name="QB_COLUMN_422201_1" localSheetId="4" hidden="1">'PL Class'!$S$5</definedName>
    <definedName name="QB_COLUMN_423011">'PL Class'!#REF!</definedName>
    <definedName name="QB_COLUMN_423011_1" localSheetId="4" hidden="1">'PL Class'!#REF!</definedName>
    <definedName name="QB_COLUMN_423011_2" localSheetId="4" hidden="1">'PL Class'!$AF$5</definedName>
    <definedName name="QB_COLUMN_423011_3" localSheetId="4" hidden="1">'PL Class'!$T$5</definedName>
    <definedName name="QB_COLUMN_452200">'PL Class'!#REF!</definedName>
    <definedName name="QB_COLUMN_452201">'PL Class'!#REF!</definedName>
    <definedName name="QB_COLUMN_482200">'PL Class'!#REF!</definedName>
    <definedName name="QB_COLUMN_482200_1" localSheetId="4" hidden="1">'PL Class'!#REF!</definedName>
    <definedName name="QB_COLUMN_482201">'PL Class'!#REF!</definedName>
    <definedName name="QB_COLUMN_482201_1" localSheetId="4" hidden="1">'PL Class'!#REF!</definedName>
    <definedName name="QB_COLUMN_492200">'PL Class'!#REF!</definedName>
    <definedName name="QB_COLUMN_492200_1" localSheetId="4" hidden="1">'PL Class'!#REF!</definedName>
    <definedName name="QB_COLUMN_492200_2" localSheetId="4" hidden="1">'PL Class'!$W$4</definedName>
    <definedName name="QB_COLUMN_492201">'PL Class'!#REF!</definedName>
    <definedName name="QB_COLUMN_492201_1" localSheetId="4" hidden="1">'PL Class'!#REF!</definedName>
    <definedName name="QB_COLUMN_492201_2" localSheetId="4" hidden="1">'PL Class'!$W$5</definedName>
    <definedName name="QB_COLUMN_5">'General Ledger'!#REF!</definedName>
    <definedName name="QB_COLUMN_5_1" localSheetId="5" hidden="1">'AP Aging'!#REF!</definedName>
    <definedName name="QB_COLUMN_5_1" localSheetId="6" hidden="1">'General Ledger'!#REF!</definedName>
    <definedName name="QB_COLUMN_5_2" localSheetId="5" hidden="1">'AP Aging'!$E$4</definedName>
    <definedName name="QB_COLUMN_5_2" localSheetId="6" hidden="1">'General Ledger'!#REF!</definedName>
    <definedName name="QB_COLUMN_5_3" localSheetId="6" hidden="1">'General Ledger'!#REF!</definedName>
    <definedName name="QB_COLUMN_5_4" localSheetId="6" hidden="1">'General Ledger'!$H$4</definedName>
    <definedName name="QB_COLUMN_502200">'PL Class'!#REF!</definedName>
    <definedName name="QB_COLUMN_502200_1" localSheetId="4" hidden="1">'PL Class'!$V$4</definedName>
    <definedName name="QB_COLUMN_502201">'PL Class'!#REF!</definedName>
    <definedName name="QB_COLUMN_502201_1" localSheetId="4" hidden="1">'PL Class'!$V$5</definedName>
    <definedName name="QB_COLUMN_512200">'PL Class'!#REF!</definedName>
    <definedName name="QB_COLUMN_512200_1" localSheetId="4" hidden="1">'PL Class'!#REF!</definedName>
    <definedName name="QB_COLUMN_512200_2" localSheetId="4" hidden="1">'PL Class'!$T$4</definedName>
    <definedName name="QB_COLUMN_512201">'PL Class'!#REF!</definedName>
    <definedName name="QB_COLUMN_512201_1" localSheetId="4" hidden="1">'PL Class'!#REF!</definedName>
    <definedName name="QB_COLUMN_512201_2" localSheetId="4" hidden="1">'PL Class'!$T$5</definedName>
    <definedName name="QB_COLUMN_522200">'PL Class'!#REF!</definedName>
    <definedName name="QB_COLUMN_522200_1" localSheetId="4" hidden="1">'PL Class'!$Y$4</definedName>
    <definedName name="QB_COLUMN_522201">'PL Class'!#REF!</definedName>
    <definedName name="QB_COLUMN_522201_1" localSheetId="4" hidden="1">'PL Class'!$Y$5</definedName>
    <definedName name="QB_COLUMN_532200">'PL Class'!#REF!</definedName>
    <definedName name="QB_COLUMN_532200_1" localSheetId="4" hidden="1">'PL Class'!$X$4</definedName>
    <definedName name="QB_COLUMN_532201">'PL Class'!#REF!</definedName>
    <definedName name="QB_COLUMN_532201_1" localSheetId="4" hidden="1">'PL Class'!$X$5</definedName>
    <definedName name="QB_COLUMN_542200">'PL Class'!#REF!</definedName>
    <definedName name="QB_COLUMN_542200_1" localSheetId="4" hidden="1">'PL Class'!#REF!</definedName>
    <definedName name="QB_COLUMN_542200_2" localSheetId="4" hidden="1">'PL Class'!$U$4</definedName>
    <definedName name="QB_COLUMN_542201">'PL Class'!#REF!</definedName>
    <definedName name="QB_COLUMN_542201_1" localSheetId="4" hidden="1">'PL Class'!#REF!</definedName>
    <definedName name="QB_COLUMN_542201_2" localSheetId="4" hidden="1">'PL Class'!$U$5</definedName>
    <definedName name="QB_COLUMN_59200">'Annual Budget'!#REF!</definedName>
    <definedName name="QB_COLUMN_59201">'BvA Detail'!#REF!</definedName>
    <definedName name="QB_COLUMN_59202">'BvA Detail'!#REF!</definedName>
    <definedName name="QB_COLUMN_59203">'BvA Detail'!#REF!</definedName>
    <definedName name="QB_COLUMN_59204">'BvA Detail'!#REF!</definedName>
    <definedName name="QB_COLUMN_592200">'PL Class'!#REF!</definedName>
    <definedName name="QB_COLUMN_592201">'PL Class'!#REF!</definedName>
    <definedName name="QB_COLUMN_59300">'BvA Detail'!#REF!</definedName>
    <definedName name="QB_COLUMN_612200">'PL Class'!#REF!</definedName>
    <definedName name="QB_COLUMN_612201">'PL Class'!#REF!</definedName>
    <definedName name="QB_COLUMN_622200">'PL Class'!#REF!</definedName>
    <definedName name="QB_COLUMN_622201">'PL Class'!#REF!</definedName>
    <definedName name="QB_COLUMN_63620">'BvA Detail'!#REF!</definedName>
    <definedName name="QB_COLUMN_64430">'BvA Detail'!#REF!</definedName>
    <definedName name="QB_COLUMN_662200">'PL Class'!#REF!</definedName>
    <definedName name="QB_COLUMN_662201">'PL Class'!#REF!</definedName>
    <definedName name="QB_COLUMN_7">'General Ledger'!#REF!</definedName>
    <definedName name="QB_COLUMN_7_1" localSheetId="5" hidden="1">'AP Aging'!#REF!</definedName>
    <definedName name="QB_COLUMN_7_1" localSheetId="6" hidden="1">'General Ledger'!#REF!</definedName>
    <definedName name="QB_COLUMN_7_2" localSheetId="5" hidden="1">'AP Aging'!$F$4</definedName>
    <definedName name="QB_COLUMN_7_2" localSheetId="6" hidden="1">'General Ledger'!#REF!</definedName>
    <definedName name="QB_COLUMN_7_3" localSheetId="6" hidden="1">'General Ledger'!#REF!</definedName>
    <definedName name="QB_COLUMN_7_4" localSheetId="6" hidden="1">'General Ledger'!$J$4</definedName>
    <definedName name="QB_COLUMN_752200" localSheetId="4" hidden="1">'PL Class'!#REF!</definedName>
    <definedName name="QB_COLUMN_752200_1" localSheetId="4" hidden="1">'PL Class'!$Z$4</definedName>
    <definedName name="QB_COLUMN_752200_2" localSheetId="4" hidden="1">'PL Class'!$O$4</definedName>
    <definedName name="QB_COLUMN_752201" localSheetId="4" hidden="1">'PL Class'!#REF!</definedName>
    <definedName name="QB_COLUMN_752201_1" localSheetId="4" hidden="1">'PL Class'!$Z$5</definedName>
    <definedName name="QB_COLUMN_752201_2" localSheetId="4" hidden="1">'PL Class'!$O$5</definedName>
    <definedName name="QB_COLUMN_76210">'Annual Budget'!#REF!</definedName>
    <definedName name="QB_COLUMN_76310">'BvA Detail'!#REF!</definedName>
    <definedName name="QB_COLUMN_7721">'AP Aging'!#REF!</definedName>
    <definedName name="QB_COLUMN_7722">'AP Aging'!#REF!</definedName>
    <definedName name="QB_COLUMN_7723">'AP Aging'!#REF!</definedName>
    <definedName name="QB_COLUMN_7724">'AP Aging'!#REF!</definedName>
    <definedName name="QB_COLUMN_7725">'AP Aging'!#REF!</definedName>
    <definedName name="QB_COLUMN_8">'General Ledger'!#REF!</definedName>
    <definedName name="QB_COLUMN_8_1" localSheetId="5" hidden="1">'AP Aging'!#REF!</definedName>
    <definedName name="QB_COLUMN_8_1" localSheetId="6" hidden="1">'General Ledger'!#REF!</definedName>
    <definedName name="QB_COLUMN_8_2" localSheetId="6" hidden="1">'General Ledger'!#REF!</definedName>
    <definedName name="QB_COLUMN_8_3" localSheetId="6" hidden="1">'General Ledger'!#REF!</definedName>
    <definedName name="QB_COLUMN_8_4" localSheetId="6" hidden="1">'General Ledger'!$K$4</definedName>
    <definedName name="QB_COLUMN_8030">'AP Aging'!#REF!</definedName>
    <definedName name="QB_COLUMN_822200" localSheetId="4" hidden="1">'PL Class'!#REF!</definedName>
    <definedName name="QB_COLUMN_822200_1" localSheetId="4" hidden="1">'PL Class'!$M$4</definedName>
    <definedName name="QB_COLUMN_822200_2" localSheetId="4" hidden="1">'PL Class'!$L$4</definedName>
    <definedName name="QB_COLUMN_822201" localSheetId="4" hidden="1">'PL Class'!#REF!</definedName>
    <definedName name="QB_COLUMN_822201_1" localSheetId="4" hidden="1">'PL Class'!$M$5</definedName>
    <definedName name="QB_COLUMN_822201_2" localSheetId="4" hidden="1">'PL Class'!$L$5</definedName>
    <definedName name="QB_COLUMN_832200">'PL Class'!#REF!</definedName>
    <definedName name="QB_COLUMN_832200_1" localSheetId="4" hidden="1">'PL Class'!#REF!</definedName>
    <definedName name="QB_COLUMN_832200_2" localSheetId="4" hidden="1">'PL Class'!$AC$4</definedName>
    <definedName name="QB_COLUMN_832201">'PL Class'!#REF!</definedName>
    <definedName name="QB_COLUMN_832201_1" localSheetId="4" hidden="1">'PL Class'!#REF!</definedName>
    <definedName name="QB_COLUMN_832201_2" localSheetId="4" hidden="1">'PL Class'!$AC$5</definedName>
    <definedName name="QB_COLUMN_852200" localSheetId="4" hidden="1">'PL Class'!$O$4</definedName>
    <definedName name="QB_COLUMN_852201" localSheetId="4" hidden="1">'PL Class'!$O$5</definedName>
    <definedName name="QB_COLUMN_902200" localSheetId="4" hidden="1">'PL Class'!#REF!</definedName>
    <definedName name="QB_COLUMN_902200_1" localSheetId="4" hidden="1">'PL Class'!$P$4</definedName>
    <definedName name="QB_COLUMN_902200_2" localSheetId="4" hidden="1">'PL Class'!$M$4</definedName>
    <definedName name="QB_COLUMN_902201" localSheetId="4" hidden="1">'PL Class'!#REF!</definedName>
    <definedName name="QB_COLUMN_902201_1" localSheetId="4" hidden="1">'PL Class'!$P$5</definedName>
    <definedName name="QB_COLUMN_902201_2" localSheetId="4" hidden="1">'PL Class'!$M$5</definedName>
    <definedName name="QB_COLUMN_903101">'PL Class'!#REF!</definedName>
    <definedName name="QB_COLUMN_903101_1" localSheetId="4" hidden="1">'PL Class'!#REF!</definedName>
    <definedName name="QB_COLUMN_903101_2" localSheetId="4" hidden="1">'PL Class'!$Q$5</definedName>
    <definedName name="QB_COLUMN_903101_3" localSheetId="4" hidden="1">'PL Class'!$N$5</definedName>
    <definedName name="QB_COLUMN_912200">'PL Class'!#REF!</definedName>
    <definedName name="QB_COLUMN_912201">'PL Class'!#REF!</definedName>
    <definedName name="QB_COLUMN_913101">'PL Class'!#REF!</definedName>
    <definedName name="QB_COLUMN_913101_1" localSheetId="4" hidden="1">'PL Class'!$I$5</definedName>
    <definedName name="QB_COLUMN_922200">'PL Class'!#REF!</definedName>
    <definedName name="QB_COLUMN_922200_1" localSheetId="4" hidden="1">'PL Class'!#REF!</definedName>
    <definedName name="QB_COLUMN_922200_2" localSheetId="4" hidden="1">'PL Class'!$J$4</definedName>
    <definedName name="QB_COLUMN_922201">'PL Class'!#REF!</definedName>
    <definedName name="QB_COLUMN_922201_1" localSheetId="4" hidden="1">'PL Class'!#REF!</definedName>
    <definedName name="QB_COLUMN_922201_2" localSheetId="4" hidden="1">'PL Class'!$J$5</definedName>
    <definedName name="QB_COLUMN_932200">'PL Class'!#REF!</definedName>
    <definedName name="QB_COLUMN_932200_1" localSheetId="4" hidden="1">'PL Class'!#REF!</definedName>
    <definedName name="QB_COLUMN_932200_2" localSheetId="4" hidden="1">'PL Class'!$K$4</definedName>
    <definedName name="QB_COLUMN_932201">'PL Class'!#REF!</definedName>
    <definedName name="QB_COLUMN_932201_1" localSheetId="4" hidden="1">'PL Class'!#REF!</definedName>
    <definedName name="QB_COLUMN_932201_2" localSheetId="4" hidden="1">'PL Class'!$K$5</definedName>
    <definedName name="QB_COLUMN_952200">'PL Class'!#REF!</definedName>
    <definedName name="QB_COLUMN_952201">'PL Class'!#REF!</definedName>
    <definedName name="QB_COLUMN_962200">'PL Class'!#REF!</definedName>
    <definedName name="QB_COLUMN_962201">'PL Class'!#REF!</definedName>
    <definedName name="QB_COLUMN_972200">'PL Class'!#REF!</definedName>
    <definedName name="QB_COLUMN_972201">'PL Class'!#REF!</definedName>
    <definedName name="QB_COLUMN_982200">'PL Class'!#REF!</definedName>
    <definedName name="QB_COLUMN_982201">'PL Class'!#REF!</definedName>
    <definedName name="QB_COLUMN_992200" localSheetId="4" hidden="1">'PL Class'!#REF!</definedName>
    <definedName name="QB_COLUMN_992200_1" localSheetId="4" hidden="1">'PL Class'!$N$4</definedName>
    <definedName name="QB_COLUMN_992201" localSheetId="4" hidden="1">'PL Class'!#REF!</definedName>
    <definedName name="QB_COLUMN_992201_1" localSheetId="4" hidden="1">'PL Class'!$N$5</definedName>
    <definedName name="QB_COMPANY_0">'PL Class'!#REF!</definedName>
    <definedName name="QB_COMPANY_0_1" localSheetId="5" hidden="1">'AP Aging'!#REF!</definedName>
    <definedName name="QB_COMPANY_0_1" localSheetId="3" hidden="1">'Balance Sheet'!#REF!</definedName>
    <definedName name="QB_COMPANY_0_1" localSheetId="6" hidden="1">'General Ledger'!#REF!</definedName>
    <definedName name="QB_COMPANY_0_1" localSheetId="4" hidden="1">'PL Class'!#REF!</definedName>
    <definedName name="QB_COMPANY_0_2" localSheetId="5" hidden="1">'AP Aging'!$A$1</definedName>
    <definedName name="QB_COMPANY_0_2" localSheetId="3" hidden="1">'Balance Sheet'!#REF!</definedName>
    <definedName name="QB_COMPANY_0_2" localSheetId="6" hidden="1">'General Ledger'!#REF!</definedName>
    <definedName name="QB_COMPANY_0_2" localSheetId="4" hidden="1">'PL Class'!$A$1</definedName>
    <definedName name="QB_COMPANY_0_3" localSheetId="3" hidden="1">'Balance Sheet'!$A$1</definedName>
    <definedName name="QB_COMPANY_0_3" localSheetId="6" hidden="1">'General Ledger'!#REF!</definedName>
    <definedName name="QB_COMPANY_0_4" localSheetId="6" hidden="1">'General Ledger'!$A$1</definedName>
    <definedName name="QB_DATA_0">Summary!A$10:A$10,Summary!A$11:A$11,Summary!A$13:A$13,Summary!A$15:A$15,Summary!A$16:A$16,Summary!A$17:A$17,Summary!A$19:A$19,Summary!A$20:A$20,Summary!A$21:A$21,Summary!A$24:A$24,Summary!A$30:A$30,Summary!A$31:A$31,Summary!A$32:A$32,Summary!A$33:A$33,Summary!A$34:A$34,Summary!A$35:A$35</definedName>
    <definedName name="QB_DATA_0_1" localSheetId="5" hidden="1">'AP Aging'!#REF!,'AP Aging'!#REF!,'AP Aging'!#REF!,'AP Aging'!#REF!,'AP Aging'!#REF!,'AP Aging'!#REF!,'AP Aging'!#REF!,'AP Aging'!#REF!,'AP Aging'!#REF!,'AP Aging'!#REF!,'AP Aging'!#REF!,'AP Aging'!#REF!,'AP Aging'!#REF!,'AP Aging'!#REF!,'AP Aging'!#REF!,'AP Aging'!#REF!</definedName>
    <definedName name="QB_DATA_0_1" localSheetId="3" hidden="1">'Balance Sheet'!#REF!,'Balance Sheet'!#REF!,'Balance Sheet'!#REF!,'Balance Sheet'!#REF!,'Balance Sheet'!#REF!,'Balance Sheet'!#REF!,'Balance Sheet'!#REF!,'Balance Sheet'!#REF!,'Balance Sheet'!#REF!,'Balance Sheet'!#REF!,'Balance Sheet'!#REF!,'Balance Sheet'!#REF!,'Balance Sheet'!#REF!,'Balance Sheet'!#REF!,'Balance Sheet'!#REF!,'Balance Sheet'!#REF!</definedName>
    <definedName name="QB_DATA_0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0_1" localSheetId="4" hidden="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DATA_0_2" localSheetId="5" hidden="1">'AP Aging'!$6:$6,'AP Aging'!$7:$7,'AP Aging'!$8:$8,'AP Aging'!$9:$9,'AP Aging'!$10:$10,'AP Aging'!$11:$11,'AP Aging'!$12:$12,'AP Aging'!$13:$13,'AP Aging'!$14:$14,'AP Aging'!$15:$15,'AP Aging'!$16:$16,'AP Aging'!$17:$17,'AP Aging'!$18:$18,'AP Aging'!$19:$19,'AP Aging'!$20:$20,'AP Aging'!$21:$21</definedName>
    <definedName name="QB_DATA_0_2" localSheetId="3" hidden="1">'Balance Sheet'!#REF!,'Balance Sheet'!#REF!,'Balance Sheet'!#REF!,'Balance Sheet'!#REF!,'Balance Sheet'!#REF!,'Balance Sheet'!#REF!,'Balance Sheet'!#REF!,'Balance Sheet'!#REF!,'Balance Sheet'!#REF!,'Balance Sheet'!#REF!,'Balance Sheet'!#REF!,'Balance Sheet'!#REF!,'Balance Sheet'!#REF!,'Balance Sheet'!#REF!,'Balance Sheet'!#REF!,'Balance Sheet'!#REF!</definedName>
    <definedName name="QB_DATA_0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0_2" localSheetId="4" hidden="1">'PL Class'!$10:$10,'PL Class'!$11:$11,'PL Class'!$12:$12,'PL Class'!$14:$14,'PL Class'!$15:$15,'PL Class'!$18:$18,'PL Class'!$24:$24,'PL Class'!$25:$25,'PL Class'!$26:$26,'PL Class'!$27:$27,'PL Class'!$28:$28,'PL Class'!$29:$29,'PL Class'!$30:$30,'PL Class'!$31:$31,'PL Class'!$32:$32,'PL Class'!$33:$33</definedName>
    <definedName name="QB_DATA_0_3" localSheetId="3" hidden="1">'Balance Sheet'!$8:$8,'Balance Sheet'!$9:$9,'Balance Sheet'!$10:$10,'Balance Sheet'!$11:$11,'Balance Sheet'!$12:$12,'Balance Sheet'!$13:$13,'Balance Sheet'!$14:$14,'Balance Sheet'!$19:$19,'Balance Sheet'!$22:$22,'Balance Sheet'!$26:$26,'Balance Sheet'!$31:$31,'Balance Sheet'!$33:$33,'Balance Sheet'!$34:$34,'Balance Sheet'!$36:$36,'Balance Sheet'!$37:$37,'Balance Sheet'!$38:$38</definedName>
    <definedName name="QB_DATA_0_3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0_3" localSheetId="4" hidden="1">'PL Class'!$9:$9,'PL Class'!$10:$10,'PL Class'!$12:$12,'PL Class'!$13:$13,'PL Class'!$15:$15,'PL Class'!$16:$16,'PL Class'!$22:$22,'PL Class'!$23:$23,'PL Class'!$24:$24,'PL Class'!$25:$25,'PL Class'!$26:$26,'PL Class'!$27:$27,'PL Class'!$28:$28,'PL Class'!$29:$29,'PL Class'!$30:$30,'PL Class'!$31:$31</definedName>
    <definedName name="QB_DATA_0_4" localSheetId="6" hidden="1">'General Ledger'!$5:$5,'General Ledger'!$7:$7,'General Ledger'!$9:$9,'General Ledger'!$11:$11,'General Ledger'!$13:$13,'General Ledger'!$15:$15,'General Ledger'!$17:$17,'General Ledger'!$18:$18,'General Ledger'!$19:$19,'General Ledger'!$20:$20,'General Ledger'!$21:$21,'General Ledger'!$22:$22,'General Ledger'!$23:$23,'General Ledger'!$24:$24,'General Ledger'!$25:$25,'General Ledger'!$26:$26</definedName>
    <definedName name="QB_DATA_1">Summary!A$36:A$36,Summary!A$37:A$37,Summary!A$38:A$38,Summary!A$39:A$39,Summary!A$40:A$40,Summary!A$41:A$41,Summary!A$42:A$42,Summary!A$43:A$43,Summary!A$44:A$44,Summary!A$45:A$45,Summary!A$48:A$48,Summary!A$49:A$49,Summary!A$50:A$50,Summary!A$51:A$51,Summary!A$52:A$52,Summary!A$53:A$53</definedName>
    <definedName name="QB_DATA_1_1" localSheetId="5" hidden="1">'AP Aging'!#REF!,'AP Aging'!#REF!,'AP Aging'!#REF!,'AP Aging'!#REF!,'AP Aging'!#REF!,'AP Aging'!#REF!,'AP Aging'!#REF!,'AP Aging'!#REF!,'AP Aging'!#REF!,'AP Aging'!#REF!,'AP Aging'!#REF!,'AP Aging'!#REF!,'AP Aging'!#REF!,'AP Aging'!#REF!,'AP Aging'!#REF!,'AP Aging'!#REF!</definedName>
    <definedName name="QB_DATA_1_1" localSheetId="3" hidden="1">'Balance Sheet'!#REF!,'Balance Sheet'!#REF!,'Balance Sheet'!#REF!,'Balance Sheet'!#REF!,'Balance Sheet'!#REF!,'Balance Sheet'!#REF!,'Balance Sheet'!#REF!,'Balance Sheet'!#REF!,'Balance Sheet'!#REF!,'Balance Sheet'!#REF!,'Balance Sheet'!#REF!</definedName>
    <definedName name="QB_DATA_1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1_1" localSheetId="4" hidden="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DATA_1_2" localSheetId="5" hidden="1">'AP Aging'!$22:$22,'AP Aging'!$23:$23,'AP Aging'!$24:$24,'AP Aging'!$25:$25,'AP Aging'!$26:$26,'AP Aging'!$27:$27,'AP Aging'!$28:$28,'AP Aging'!$29:$29,'AP Aging'!$30:$30,'AP Aging'!$31:$31,'AP Aging'!$32:$32,'AP Aging'!$33:$33,'AP Aging'!$34:$34,'AP Aging'!$35:$35,'AP Aging'!$38:$38,'AP Aging'!$39:$39</definedName>
    <definedName name="QB_DATA_1_2" localSheetId="3" hidden="1">'Balance Sheet'!#REF!,'Balance Sheet'!#REF!,'Balance Sheet'!#REF!,'Balance Sheet'!#REF!,'Balance Sheet'!#REF!,'Balance Sheet'!#REF!,'Balance Sheet'!#REF!,'Balance Sheet'!#REF!,'Balance Sheet'!#REF!,'Balance Sheet'!#REF!,'Balance Sheet'!#REF!</definedName>
    <definedName name="QB_DATA_1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1_2" localSheetId="4" hidden="1">'PL Class'!$34:$34,'PL Class'!$35:$35,'PL Class'!$36:$36,'PL Class'!$37:$37,'PL Class'!$40:$40,'PL Class'!$41:$41,'PL Class'!$42:$42,'PL Class'!$43:$43,'PL Class'!$44:$44,'PL Class'!$45:$45,'PL Class'!$46:$46,'PL Class'!$47:$47,'PL Class'!$49:$49,'PL Class'!$50:$50,'PL Class'!$52:$52,'PL Class'!$55:$55</definedName>
    <definedName name="QB_DATA_1_3" localSheetId="3" hidden="1">'Balance Sheet'!$39:$39,'Balance Sheet'!$41:$41,'Balance Sheet'!$48:$48,'Balance Sheet'!$51:$51,'Balance Sheet'!$55:$55,'Balance Sheet'!$56:$56,'Balance Sheet'!$57:$57,'Balance Sheet'!$58:$58,'Balance Sheet'!$64:$64,'Balance Sheet'!$65:$65,'Balance Sheet'!$66:$66</definedName>
    <definedName name="QB_DATA_1_3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1_3" localSheetId="4" hidden="1">'PL Class'!$32:$32,'PL Class'!$33:$33,'PL Class'!$36:$36,'PL Class'!$37:$37,'PL Class'!$38:$38,'PL Class'!$39:$39,'PL Class'!$40:$40,'PL Class'!$41:$41,'PL Class'!$42:$42,'PL Class'!$44:$44,'PL Class'!$45:$45,'PL Class'!$46:$46,'PL Class'!$50:$50,'PL Class'!$51:$51,'PL Class'!$52:$52,'PL Class'!$53:$53</definedName>
    <definedName name="QB_DATA_1_4" localSheetId="6" hidden="1">'General Ledger'!$27:$27,'General Ledger'!$28:$28,'General Ledger'!$29:$29,'General Ledger'!$30:$30,'General Ledger'!$31:$31,'General Ledger'!$32:$32,'General Ledger'!$33:$33,'General Ledger'!$34:$34,'General Ledger'!$35:$35,'General Ledger'!$36:$36,'General Ledger'!$37:$37,'General Ledger'!$38:$38,'General Ledger'!$39:$39,'General Ledger'!$40:$40,'General Ledger'!$41:$41,'General Ledger'!$42:$42</definedName>
    <definedName name="QB_DATA_10">Summary!A$177:A$177,Summary!A$179:A$179,Summary!A$180:A$180,Summary!A$181:A$181,Summary!A$182:A$182,Summary!A$183:A$183,Summary!A$184:A$184,Summary!A$185:A$185,Summary!A$186:A$186,Summary!A$187:A$187,Summary!A$188:A$188,Summary!A$189:A$189,Summary!A$190:A$190,Summary!A$191:A$191,Summary!A$192:A$192,Summary!A$193:A$193</definedName>
    <definedName name="QB_DATA_10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10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10_3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10_4" localSheetId="6" hidden="1">'General Ledger'!$181:$181,'General Ledger'!$182:$182,'General Ledger'!$183:$183,'General Ledger'!$184:$184,'General Ledger'!$185:$185,'General Ledger'!$186:$186,'General Ledger'!$187:$187,'General Ledger'!$188:$188,'General Ledger'!$189:$189,'General Ledger'!$190:$190,'General Ledger'!$191:$191,'General Ledger'!$192:$192,'General Ledger'!$193:$193,'General Ledger'!$194:$194,'General Ledger'!$195:$195,'General Ledger'!$196:$196</definedName>
    <definedName name="QB_DATA_11">Summary!A$194:A$194,Summary!A$195:A$195,Summary!A$196:A$196,Summary!A$197:A$197,Summary!A$198:A$198,Summary!A$199:A$199,Summary!A$200:A$200,Summary!A$201:A$201,Summary!A$202:A$202,Summary!A$203:A$203,Summary!A$204:A$204,Summary!A$205:A$205,Summary!A$206:A$206,Summary!A$207:A$207,Summary!A$208:A$208,Summary!A$209:A$209</definedName>
    <definedName name="QB_DATA_11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11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11_3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11_4" localSheetId="6" hidden="1">'General Ledger'!$197:$197,'General Ledger'!$198:$198,'General Ledger'!$199:$199,'General Ledger'!$200:$200,'General Ledger'!$201:$201,'General Ledger'!$202:$202,'General Ledger'!$203:$203,'General Ledger'!$204:$204,'General Ledger'!$205:$205,'General Ledger'!$206:$206,'General Ledger'!$207:$207,'General Ledger'!$208:$208,'General Ledger'!$209:$209,'General Ledger'!$210:$210,'General Ledger'!$211:$211,'General Ledger'!$212:$212</definedName>
    <definedName name="QB_DATA_12">Summary!A$210:A$210,Summary!A$211:A$211,Summary!A$212:A$212,Summary!A$213:A$213,Summary!A$214:A$214,Summary!A$215:A$215,Summary!A$216:A$216,Summary!A$217:A$217,Summary!A$218:A$218,Summary!A$219:A$219,Summary!A$220:A$220,Summary!A$221:A$221,Summary!A$222:A$222,Summary!A$223:A$223,Summary!A$224:A$224,Summary!A$225:A$225</definedName>
    <definedName name="QB_DATA_12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12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12_3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12_4" localSheetId="6" hidden="1">'General Ledger'!$213:$213,'General Ledger'!$214:$214,'General Ledger'!$215:$215,'General Ledger'!$216:$216,'General Ledger'!$217:$217,'General Ledger'!$218:$218,'General Ledger'!$220:$220,'General Ledger'!$222:$222,'General Ledger'!$223:$223,'General Ledger'!$225:$225,'General Ledger'!$227:$227,'General Ledger'!$230:$230,'General Ledger'!$231:$231,'General Ledger'!$233:$233,'General Ledger'!$235:$235,'General Ledger'!$237:$237</definedName>
    <definedName name="QB_DATA_13">Summary!A$226:A$226,Summary!A$227:A$227,Summary!A$228:A$228,Summary!A$229:A$229,Summary!A$230:A$230,Summary!A$231:A$231,Summary!A$232:A$232,Summary!A$233:A$233,Summary!A$234:A$234,Summary!A$235:A$235,Summary!A$236:A$236,Summary!A$237:A$237,Summary!A$238:A$238,Summary!A$239:A$239,Summary!A$240:A$240,Summary!A$241:A$241</definedName>
    <definedName name="QB_DATA_13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13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13_3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13_4" localSheetId="6" hidden="1">'General Ledger'!$240:$240,'General Ledger'!$242:$242,'General Ledger'!$244:$244,'General Ledger'!$245:$245,'General Ledger'!$246:$246,'General Ledger'!$247:$247,'General Ledger'!$248:$248,'General Ledger'!$249:$249,'General Ledger'!$250:$250,'General Ledger'!$251:$251,'General Ledger'!$252:$252,'General Ledger'!$254:$254,'General Ledger'!$256:$256,'General Ledger'!$258:$258,'General Ledger'!$259:$259,'General Ledger'!$261:$261</definedName>
    <definedName name="QB_DATA_14">Summary!A$242:A$242,Summary!A$243:A$243,Summary!A$244:A$244,Summary!A$245:A$245,Summary!A$246:A$246,Summary!A$247:A$247,Summary!A$248:A$248,Summary!A$249:A$249,Summary!A$250:A$250,Summary!A$251:A$251,Summary!A$252:A$252,Summary!A$253:A$253,Summary!A$254:A$254,Summary!A$255:A$255,Summary!A$256:A$256,Summary!A$257:A$257</definedName>
    <definedName name="QB_DATA_14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14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14_3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14_4" localSheetId="6" hidden="1">'General Ledger'!$264:$264,'General Ledger'!$266:$266,'General Ledger'!$268:$268,'General Ledger'!$269:$269,'General Ledger'!$271:$271,'General Ledger'!$273:$273,'General Ledger'!$275:$275,'General Ledger'!$277:$277,'General Ledger'!$280:$280,'General Ledger'!$282:$282,'General Ledger'!$284:$284,'General Ledger'!$286:$286,'General Ledger'!$288:$288,'General Ledger'!$290:$290,'General Ledger'!$291:$291,'General Ledger'!$292:$292</definedName>
    <definedName name="QB_DATA_15">Summary!A$258:A$258,Summary!A$259:A$259,Summary!A$260:A$260,Summary!A$261:A$261,Summary!A$262:A$262,Summary!A$263:A$263,Summary!A$264:A$264,Summary!A$265:A$265,Summary!A$267:A$267,Summary!A$269:A$269,Summary!A$270:A$270,Summary!A$271:A$271,Summary!A$272:A$272,Summary!A$273:A$273,Summary!A$275:A$275,Summary!A$276:A$276</definedName>
    <definedName name="QB_DATA_15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15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15_3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15_4" localSheetId="6" hidden="1">'General Ledger'!$293:$293,'General Ledger'!$294:$294,'General Ledger'!$295:$295,'General Ledger'!$296:$296,'General Ledger'!$297:$297,'General Ledger'!$298:$298,'General Ledger'!$299:$299,'General Ledger'!$300:$300,'General Ledger'!$301:$301,'General Ledger'!$302:$302,'General Ledger'!$303:$303,'General Ledger'!$304:$304,'General Ledger'!$305:$305,'General Ledger'!$306:$306,'General Ledger'!$307:$307,'General Ledger'!$308:$308</definedName>
    <definedName name="QB_DATA_16">Summary!A$278:A$278,Summary!A$281:A$281,Summary!A$282:A$282,Summary!A$284:A$284,Summary!A$286:A$286,Summary!A$288:A$288,Summary!A$291:A$291,Summary!A$293:A$293,Summary!A$295:A$295,Summary!A$296:A$296,Summary!A$297:A$297,Summary!A$298:A$298,Summary!A$299:A$299,Summary!A$300:A$300,Summary!A$302:A$302,Summary!A$304:A$304</definedName>
    <definedName name="QB_DATA_16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16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16_3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16_4" localSheetId="6" hidden="1">'General Ledger'!$309:$309,'General Ledger'!$310:$310,'General Ledger'!$311:$311,'General Ledger'!$312:$312,'General Ledger'!$313:$313,'General Ledger'!$314:$314,'General Ledger'!$315:$315,'General Ledger'!$316:$316,'General Ledger'!$317:$317,'General Ledger'!$318:$318,'General Ledger'!$319:$319,'General Ledger'!$320:$320,'General Ledger'!$321:$321,'General Ledger'!$322:$322,'General Ledger'!$323:$323,'General Ledger'!$324:$324</definedName>
    <definedName name="QB_DATA_17">Summary!A$306:A$306,Summary!A$307:A$307,Summary!A$309:A$309,Summary!A$312:A$312,Summary!A$314:A$314,Summary!A$316:A$316,Summary!A$317:A$317,Summary!A$319:A$319,Summary!A$321:A$321,Summary!A$323:A$323,Summary!A$325:A$325,Summary!A$328:A$328,Summary!A$330:A$330,Summary!A$332:A$332,Summary!A$334:A$334,Summary!A$336:A$336</definedName>
    <definedName name="QB_DATA_17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17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17_3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17_4" localSheetId="6" hidden="1">'General Ledger'!$325:$325,'General Ledger'!$326:$326,'General Ledger'!$327:$327,'General Ledger'!$328:$328,'General Ledger'!$329:$329,'General Ledger'!$330:$330,'General Ledger'!$331:$331,'General Ledger'!$332:$332,'General Ledger'!$333:$333,'General Ledger'!$334:$334,'General Ledger'!$335:$335,'General Ledger'!$336:$336,'General Ledger'!$337:$337,'General Ledger'!$338:$338,'General Ledger'!$339:$339,'General Ledger'!$340:$340</definedName>
    <definedName name="QB_DATA_18">Summary!A$338:A$338,Summary!A$339:A$339,Summary!A$340:A$340,Summary!A$341:A$341,Summary!A$342:A$342,Summary!A$343:A$343,Summary!A$344:A$344,Summary!A$345:A$345,Summary!A$346:A$346,Summary!A$347:A$347,Summary!A$348:A$348,Summary!A$349:A$349,Summary!A$350:A$350,Summary!A$351:A$351,Summary!A$352:A$352,Summary!A$353:A$353</definedName>
    <definedName name="QB_DATA_18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18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18_3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18_4" localSheetId="6" hidden="1">'General Ledger'!$341:$341,'General Ledger'!$342:$342,'General Ledger'!$343:$343,'General Ledger'!$344:$344,'General Ledger'!$345:$345,'General Ledger'!$346:$346,'General Ledger'!$347:$347,'General Ledger'!$348:$348,'General Ledger'!$349:$349,'General Ledger'!$350:$350,'General Ledger'!$351:$351,'General Ledger'!$352:$352,'General Ledger'!$353:$353,'General Ledger'!$354:$354,'General Ledger'!$355:$355,'General Ledger'!$356:$356</definedName>
    <definedName name="QB_DATA_19">Summary!A$354:A$354,Summary!A$355:A$355,Summary!A$356:A$356,Summary!A$357:A$357,Summary!A$358:A$358,Summary!A$359:A$359,Summary!A$360:A$360,Summary!A$361:A$361,Summary!A$362:A$362,Summary!A$363:A$363,Summary!A$364:A$364,Summary!A$365:A$365,Summary!A$366:A$366,Summary!A$367:A$367,Summary!A$368:A$368,Summary!A$369:A$369</definedName>
    <definedName name="QB_DATA_19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19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19_3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19_4" localSheetId="6" hidden="1">'General Ledger'!$357:$357,'General Ledger'!$358:$358,'General Ledger'!$359:$359,'General Ledger'!$360:$360,'General Ledger'!$361:$361,'General Ledger'!$362:$362,'General Ledger'!$363:$363,'General Ledger'!$364:$364,'General Ledger'!$365:$365,'General Ledger'!$366:$366,'General Ledger'!$367:$367,'General Ledger'!$368:$368,'General Ledger'!$369:$369,'General Ledger'!$370:$370,'General Ledger'!$371:$371,'General Ledger'!$372:$372</definedName>
    <definedName name="QB_DATA_2">Summary!A$54:A$54,Summary!A$56:A$56,Summary!A$57:A$57,Summary!A$58:A$58,Summary!A$59:A$59,Summary!A$61:A$61,Summary!A$64:A$64,Summary!A$65:A$65,Summary!A$66:A$66,Summary!A$67:A$67,Summary!A$68:A$68,Summary!A$69:A$69,Summary!A$70:A$70,Summary!A$72:A$72,Summary!A$77:A$77,Summary!A$78:A$78</definedName>
    <definedName name="QB_DATA_2_1" localSheetId="5" hidden="1">'AP Aging'!#REF!,'AP Aging'!#REF!,'AP Aging'!#REF!,'AP Aging'!#REF!,'AP Aging'!#REF!,'AP Aging'!#REF!,'AP Aging'!#REF!,'AP Aging'!#REF!,'AP Aging'!#REF!,'AP Aging'!#REF!,'AP Aging'!#REF!,'AP Aging'!#REF!,'AP Aging'!#REF!,'AP Aging'!#REF!,'AP Aging'!#REF!,'AP Aging'!#REF!</definedName>
    <definedName name="QB_DATA_2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2_1" localSheetId="4" hidden="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DATA_2_2" localSheetId="5" hidden="1">'AP Aging'!$40:$40,'AP Aging'!$41:$41,'AP Aging'!$42:$42,'AP Aging'!$43:$43,'AP Aging'!$44:$44,'AP Aging'!$49:$49,'AP Aging'!$52:$52</definedName>
    <definedName name="QB_DATA_2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2_2" localSheetId="4" hidden="1">'PL Class'!$56:$56,'PL Class'!$57:$57,'PL Class'!$58:$58,'PL Class'!$59:$59,'PL Class'!$60:$60,'PL Class'!$61:$61,'PL Class'!$62:$62,'PL Class'!$65:$65,'PL Class'!$66:$66,'PL Class'!$69:$69,'PL Class'!$70:$70,'PL Class'!$71:$71,'PL Class'!$72:$72,'PL Class'!$73:$73,'PL Class'!$74:$74,'PL Class'!$75:$75</definedName>
    <definedName name="QB_DATA_2_3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2_3" localSheetId="4" hidden="1">'PL Class'!$54:$54,'PL Class'!$55:$55,'PL Class'!$56:$56,'PL Class'!$60:$60,'PL Class'!$62:$62,'PL Class'!$65:$65,'PL Class'!$66:$66,'PL Class'!$67:$67,'PL Class'!$68:$68,'PL Class'!$69:$69,'PL Class'!$70:$70,'PL Class'!$71:$71,'PL Class'!$72:$72,'PL Class'!$74:$74,'PL Class'!$75:$75,'PL Class'!$76:$76</definedName>
    <definedName name="QB_DATA_2_4" localSheetId="6" hidden="1">'General Ledger'!$43:$43,'General Ledger'!$44:$44,'General Ledger'!$45:$45,'General Ledger'!$46:$46,'General Ledger'!$47:$47,'General Ledger'!$48:$48,'General Ledger'!$49:$49,'General Ledger'!$51:$51,'General Ledger'!$52:$52,'General Ledger'!$54:$54,'General Ledger'!$55:$55,'General Ledger'!$56:$56,'General Ledger'!$57:$57,'General Ledger'!$58:$58,'General Ledger'!$59:$59,'General Ledger'!$60:$60</definedName>
    <definedName name="QB_DATA_20">Summary!A$370:A$370,Summary!A$371:A$371,Summary!A$372:A$372,Summary!A$373:A$373,Summary!A$374:A$374,Summary!A$375:A$375,Summary!A$376:A$376,Summary!A$377:A$377,Summary!A$378:A$378,Summary!A$379:A$379,Summary!A$380:A$380,Summary!A$381:A$381,Summary!A$382:A$382,Summary!A$383:A$383,Summary!A$384:A$384,Summary!A$385:A$385</definedName>
    <definedName name="QB_DATA_20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20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20_3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20_4" localSheetId="6" hidden="1">'General Ledger'!$373:$373,'General Ledger'!$374:$374,'General Ledger'!$375:$375,'General Ledger'!$376:$376,'General Ledger'!$377:$377,'General Ledger'!$378:$378,'General Ledger'!$379:$379,'General Ledger'!$380:$380,'General Ledger'!$381:$381,'General Ledger'!$382:$382,'General Ledger'!$383:$383,'General Ledger'!$384:$384,'General Ledger'!$385:$385,'General Ledger'!$386:$386,'General Ledger'!$387:$387,'General Ledger'!$388:$388</definedName>
    <definedName name="QB_DATA_21">Summary!A$386:A$386,Summary!A$387:A$387,Summary!A$388:A$388,Summary!A$389:A$389,Summary!A$390:A$390,Summary!A$391:A$391,Summary!A$392:A$392,Summary!A$393:A$393,Summary!A$394:A$394,Summary!A$395:A$395,Summary!A$396:A$396,Summary!A$397:A$397,Summary!A$398:A$398,Summary!A$399:A$399,Summary!A$400:A$400,Summary!A$401:A$401</definedName>
    <definedName name="QB_DATA_21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21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21_3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21_4" localSheetId="6" hidden="1">'General Ledger'!$389:$389,'General Ledger'!$390:$390,'General Ledger'!$391:$391,'General Ledger'!$392:$392,'General Ledger'!$393:$393,'General Ledger'!$394:$394,'General Ledger'!$395:$395,'General Ledger'!$396:$396,'General Ledger'!$397:$397,'General Ledger'!$398:$398,'General Ledger'!$399:$399,'General Ledger'!$400:$400,'General Ledger'!$401:$401,'General Ledger'!$402:$402,'General Ledger'!$403:$403,'General Ledger'!$404:$404</definedName>
    <definedName name="QB_DATA_22">Summary!A$402:A$402,Summary!A$403:A$403,Summary!A$404:A$404,Summary!A$405:A$405,Summary!A$406:A$406,Summary!A$407:A$407,Summary!A$408:A$408,Summary!A$409:A$409,Summary!A$410:A$410,Summary!A$411:A$411,Summary!A$412:A$412,Summary!A$413:A$413,Summary!A$414:A$414,Summary!A$415:A$415,Summary!A$416:A$416,Summary!A$417:A$417</definedName>
    <definedName name="QB_DATA_22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22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22_3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22_4" localSheetId="6" hidden="1">'General Ledger'!$405:$405,'General Ledger'!$406:$406,'General Ledger'!$407:$407,'General Ledger'!$408:$408,'General Ledger'!$409:$409,'General Ledger'!$410:$410,'General Ledger'!$411:$411,'General Ledger'!$412:$412,'General Ledger'!$413:$413,'General Ledger'!$415:$415,'General Ledger'!$417:$417,'General Ledger'!$419:$419,'General Ledger'!$420:$420,'General Ledger'!$421:$421,'General Ledger'!$422:$422,'General Ledger'!$423:$423</definedName>
    <definedName name="QB_DATA_23">Summary!A$418:A$418,Summary!A$419:A$419,Summary!A$420:A$420,Summary!A$421:A$421,Summary!A$422:A$422,Summary!A$423:A$423,Summary!A$424:A$424,Summary!A$425:A$425,Summary!A$426:A$426,Summary!A$427:A$427,Summary!A$428:A$428,Summary!A$429:A$429,Summary!A$430:A$430,Summary!A$431:A$431,Summary!A$432:A$432,Summary!A$433:A$433</definedName>
    <definedName name="QB_DATA_23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23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23_3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23_4" localSheetId="6" hidden="1">'General Ledger'!$424:$424,'General Ledger'!$425:$425,'General Ledger'!$426:$426,'General Ledger'!$427:$427,'General Ledger'!$428:$428,'General Ledger'!$429:$429,'General Ledger'!$430:$430,'General Ledger'!$431:$431,'General Ledger'!$432:$432,'General Ledger'!$433:$433,'General Ledger'!$434:$434,'General Ledger'!$435:$435,'General Ledger'!$436:$436,'General Ledger'!$437:$437,'General Ledger'!$438:$438,'General Ledger'!$439:$439</definedName>
    <definedName name="QB_DATA_24">Summary!A$434:A$434,Summary!A$435:A$435,Summary!A$436:A$436,Summary!A$437:A$437,Summary!A$438:A$438,Summary!A$439:A$439,Summary!A$440:A$440,Summary!A$441:A$441,Summary!A$442:A$442,Summary!A$443:A$443,Summary!A$444:A$444,Summary!A$445:A$445,Summary!A$446:A$446,Summary!A$447:A$447,Summary!A$448:A$448,Summary!A$449:A$449</definedName>
    <definedName name="QB_DATA_24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24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24_3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24_4" localSheetId="6" hidden="1">'General Ledger'!$440:$440,'General Ledger'!$441:$441,'General Ledger'!$442:$442,'General Ledger'!$443:$443,'General Ledger'!$444:$444,'General Ledger'!$445:$445,'General Ledger'!$446:$446,'General Ledger'!$447:$447,'General Ledger'!$448:$448,'General Ledger'!$449:$449,'General Ledger'!$450:$450,'General Ledger'!$451:$451,'General Ledger'!$452:$452,'General Ledger'!$453:$453,'General Ledger'!$454:$454,'General Ledger'!$455:$455</definedName>
    <definedName name="QB_DATA_25">Summary!A$450:A$450,Summary!A$451:A$451,Summary!A$452:A$452,Summary!A$453:A$453,Summary!A$454:A$454,Summary!A$455:A$455,Summary!A$456:A$456,Summary!A$457:A$457,Summary!A$458:A$458,Summary!A$459:A$459,Summary!A$460:A$460,Summary!A$461:A$461,Summary!A$462:A$462,Summary!A$463:A$463,Summary!A$464:A$464,Summary!A$465:A$465</definedName>
    <definedName name="QB_DATA_25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25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25_3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25_4" localSheetId="6" hidden="1">'General Ledger'!$456:$456,'General Ledger'!$457:$457,'General Ledger'!$458:$458,'General Ledger'!$459:$459,'General Ledger'!$460:$460,'General Ledger'!$461:$461,'General Ledger'!$463:$463,'General Ledger'!$465:$465,'General Ledger'!$467:$467,'General Ledger'!$468:$468,'General Ledger'!$470:$470,'General Ledger'!$472:$472,'General Ledger'!$474:$474,'General Ledger'!$476:$476,'General Ledger'!$477:$477,'General Ledger'!$479:$479</definedName>
    <definedName name="QB_DATA_26">Summary!A$466:A$466,Summary!A$467:A$467,Summary!A$468:A$468,Summary!A$469:A$469,Summary!A$470:A$470,Summary!A$471:A$471,Summary!A$472:A$472,Summary!A$473:A$473,Summary!A$474:A$474,Summary!A$475:A$475,Summary!A$476:A$476,Summary!A$477:A$477,Summary!A$478:A$478,Summary!A$479:A$479,Summary!A$480:A$480,Summary!A$481:A$481</definedName>
    <definedName name="QB_DATA_26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26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26_3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26_4" localSheetId="6" hidden="1">'General Ledger'!$481:$481,'General Ledger'!$482:$482,'General Ledger'!$483:$483,'General Ledger'!$484:$484,'General Ledger'!$485:$485,'General Ledger'!$488:$488,'General Ledger'!$489:$489,'General Ledger'!$491:$491,'General Ledger'!$493:$493,'General Ledger'!$495:$495,'General Ledger'!$497:$497,'General Ledger'!$499:$499,'General Ledger'!$501:$501,'General Ledger'!$503:$503,'General Ledger'!$505:$505,'General Ledger'!$507:$507</definedName>
    <definedName name="QB_DATA_27">Summary!A$482:A$482,Summary!A$483:A$483,Summary!A$484:A$484,Summary!A$485:A$485,Summary!A$486:A$486,Summary!A$487:A$487,Summary!A$488:A$488,Summary!A$489:A$489,Summary!A$490:A$490,Summary!A$491:A$491,Summary!A$492:A$492,Summary!A$493:A$493,Summary!A$494:A$494,Summary!A$495:A$495,Summary!A$496:A$496,Summary!A$497:A$497</definedName>
    <definedName name="QB_DATA_27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27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27_3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27_4" localSheetId="6" hidden="1">'General Ledger'!$510:$510,'General Ledger'!$511:$511,'General Ledger'!$512:$512,'General Ledger'!$514:$514,'General Ledger'!$515:$515,'General Ledger'!$516:$516,'General Ledger'!$517:$517,'General Ledger'!$518:$518,'General Ledger'!$519:$519,'General Ledger'!$520:$520,'General Ledger'!$521:$521,'General Ledger'!$522:$522,'General Ledger'!$523:$523,'General Ledger'!$524:$524,'General Ledger'!$525:$525,'General Ledger'!$526:$526</definedName>
    <definedName name="QB_DATA_28">Summary!A$498:A$498,Summary!A$499:A$499,Summary!A$500:A$500,Summary!A$501:A$501,Summary!A$502:A$502,Summary!A$503:A$503,Summary!A$504:A$504,Summary!A$505:A$505,Summary!A$506:A$506,Summary!A$507:A$507,Summary!A$508:A$508,Summary!A$509:A$509,Summary!A$510:A$510,Summary!A$511:A$511,Summary!A$512:A$512,Summary!A$513:A$513</definedName>
    <definedName name="QB_DATA_28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28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28_3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28_4" localSheetId="6" hidden="1">'General Ledger'!$527:$527,'General Ledger'!$528:$528,'General Ledger'!$529:$529,'General Ledger'!$530:$530,'General Ledger'!$531:$531,'General Ledger'!$532:$532,'General Ledger'!$533:$533,'General Ledger'!$534:$534,'General Ledger'!$535:$535,'General Ledger'!$536:$536,'General Ledger'!$537:$537,'General Ledger'!$538:$538,'General Ledger'!$539:$539,'General Ledger'!$540:$540,'General Ledger'!$541:$541,'General Ledger'!$542:$542</definedName>
    <definedName name="QB_DATA_29">Summary!A$514:A$514,Summary!A$515:A$515,Summary!A$517:A$517,Summary!A$518:A$518,Summary!A$519:A$519,Summary!A$520:A$520,Summary!A$521:A$521,Summary!A$522:A$522,Summary!A$523:A$523,Summary!A$524:A$524,Summary!A$525:A$525,Summary!A$526:A$526,Summary!A$527:A$527,Summary!A$528:A$528,Summary!A$529:A$529,Summary!A$530:A$530</definedName>
    <definedName name="QB_DATA_29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29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29_3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29_4" localSheetId="6" hidden="1">'General Ledger'!$543:$543,'General Ledger'!$544:$544,'General Ledger'!$545:$545,'General Ledger'!$546:$546,'General Ledger'!$547:$547,'General Ledger'!$548:$548,'General Ledger'!$549:$549,'General Ledger'!$550:$550,'General Ledger'!$552:$552,'General Ledger'!$554:$554,'General Ledger'!$556:$556,'General Ledger'!$559:$559,'General Ledger'!$561:$561,'General Ledger'!$563:$563,'General Ledger'!$565:$565,'General Ledger'!$567:$567</definedName>
    <definedName name="QB_DATA_3">Summary!A$80:A$80,Summary!A$81:A$81,Summary!A$84:A$84,Summary!A$85:A$85,Summary!A$86:A$86,Summary!A$87:A$87,Summary!A$88:A$88,Summary!A$89:A$89,Summary!A$90:A$90,Summary!A$91:A$91,Summary!A$92:A$92,Summary!A$94:A$94,Summary!A$95:A$95,Summary!A$96:A$96,Summary!A$97:A$97,Summary!A$98:A$98</definedName>
    <definedName name="QB_DATA_3_1" localSheetId="5" hidden="1">'AP Aging'!#REF!,'AP Aging'!#REF!,'AP Aging'!#REF!,'AP Aging'!#REF!,'AP Aging'!#REF!,'AP Aging'!#REF!,'AP Aging'!#REF!,'AP Aging'!#REF!,'AP Aging'!#REF!,'AP Aging'!#REF!,'AP Aging'!#REF!,'AP Aging'!#REF!,'AP Aging'!#REF!,'AP Aging'!#REF!,'AP Aging'!#REF!,'AP Aging'!#REF!</definedName>
    <definedName name="QB_DATA_3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3_1" localSheetId="4" hidden="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DATA_3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3_2" localSheetId="4" hidden="1">'PL Class'!$76:$76,'PL Class'!$78:$78,'PL Class'!$79:$79,'PL Class'!$82:$82,'PL Class'!$84:$84,'PL Class'!$85:$85,'PL Class'!$86:$86,'PL Class'!$87:$87,'PL Class'!$88:$88,'PL Class'!$89:$89,'PL Class'!$92:$92,'PL Class'!$93:$93,'PL Class'!$96:$96,'PL Class'!$97:$97,'PL Class'!$99:$99,'PL Class'!$102:$102</definedName>
    <definedName name="QB_DATA_3_3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3_3" localSheetId="4" hidden="1">'PL Class'!$79:$79,'PL Class'!$82:$82,'PL Class'!$83:$83,'PL Class'!$84:$84,'PL Class'!$85:$85,'PL Class'!$87:$87,'PL Class'!$88:$88,'PL Class'!$89:$89,'PL Class'!$90:$90,'PL Class'!$91:$91,'PL Class'!$92:$92,'PL Class'!$93:$93,'PL Class'!$96:$96,'PL Class'!$97:$97,'PL Class'!$100:$100,'PL Class'!$101:$101</definedName>
    <definedName name="QB_DATA_3_4" localSheetId="6" hidden="1">'General Ledger'!$61:$61,'General Ledger'!$62:$62,'General Ledger'!$63:$63,'General Ledger'!$64:$64,'General Ledger'!$65:$65,'General Ledger'!$66:$66,'General Ledger'!$67:$67,'General Ledger'!$70:$70,'General Ledger'!$71:$71,'General Ledger'!$72:$72,'General Ledger'!$73:$73,'General Ledger'!$74:$74,'General Ledger'!$75:$75,'General Ledger'!$76:$76,'General Ledger'!$77:$77,'General Ledger'!$78:$78</definedName>
    <definedName name="QB_DATA_30">Summary!A$531:A$531,Summary!A$533:A$533,Summary!A$535:A$535,Summary!A$537:A$537,Summary!A$538:A$538,Summary!A$540:A$540,Summary!A$542:A$542,Summary!A$544:A$544,Summary!A$546:A$546,Summary!A$547:A$547,Summary!A$549:A$549,Summary!A$551:A$551,Summary!A$552:A$552,Summary!A$553:A$553,Summary!A$554:A$554,Summary!A$555:A$555</definedName>
    <definedName name="QB_DATA_30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30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30_3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30_4" localSheetId="6" hidden="1">'General Ledger'!$569:$569,'General Ledger'!$571:$571,'General Ledger'!$573:$573,'General Ledger'!$575:$575,'General Ledger'!$577:$577,'General Ledger'!$579:$579,'General Ledger'!$581:$581,'General Ledger'!$583:$583,'General Ledger'!$585:$585,'General Ledger'!$587:$587,'General Ledger'!$589:$589,'General Ledger'!$590:$590,'General Ledger'!$591:$591,'General Ledger'!$592:$592,'General Ledger'!$593:$593,'General Ledger'!$595:$595</definedName>
    <definedName name="QB_DATA_31">Summary!A$556:A$556,Summary!A$559:A$559,Summary!A$560:A$560,Summary!A$562:A$562,Summary!A$564:A$564,Summary!A$566:A$566,Summary!A$568:A$568,Summary!A$570:A$570,Summary!A$572:A$572,Summary!A$574:A$574,Summary!A$576:A$576,Summary!A$578:A$578,Summary!A$581:A$581,Summary!A$582:A$582,Summary!A$583:A$583,Summary!A$585:A$585</definedName>
    <definedName name="QB_DATA_31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31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31_3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31_4" localSheetId="6" hidden="1">'General Ledger'!$597:$597,'General Ledger'!$599:$599,'General Ledger'!$600:$600,'General Ledger'!$601:$601,'General Ledger'!$604:$604,'General Ledger'!$605:$605,'General Ledger'!$607:$607,'General Ledger'!$608:$608,'General Ledger'!$609:$609,'General Ledger'!$610:$610,'General Ledger'!$611:$611,'General Ledger'!$612:$612,'General Ledger'!$613:$613,'General Ledger'!$614:$614,'General Ledger'!$615:$615,'General Ledger'!$616:$616</definedName>
    <definedName name="QB_DATA_32">Summary!A$586:A$586,Summary!A$587:A$587,Summary!A$588:A$588,Summary!A$589:A$589,Summary!A$590:A$590,Summary!A$591:A$591,Summary!A$592:A$592,Summary!A$593:A$593,Summary!A$594:A$594,Summary!A$595:A$595,Summary!A$596:A$596,Summary!A$598:A$598,Summary!A$600:A$600,Summary!A$602:A$602,Summary!A$605:A$605,Summary!A$607:A$607</definedName>
    <definedName name="QB_DATA_32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32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32_3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32_4" localSheetId="6" hidden="1">'General Ledger'!$617:$617,'General Ledger'!$618:$618,'General Ledger'!$619:$619,'General Ledger'!$620:$620,'General Ledger'!$621:$621,'General Ledger'!$622:$622,'General Ledger'!$623:$623,'General Ledger'!$624:$624,'General Ledger'!$625:$625,'General Ledger'!$626:$626,'General Ledger'!$627:$627,'General Ledger'!$628:$628,'General Ledger'!$629:$629,'General Ledger'!$630:$630,'General Ledger'!$631:$631,'General Ledger'!$633:$633</definedName>
    <definedName name="QB_DATA_33">Summary!A$609:A$609,Summary!A$611:A$611,Summary!A$613:A$613,Summary!A$615:A$615,Summary!A$617:A$617,Summary!A$618:A$618,Summary!A$619:A$619,Summary!A$620:A$620,Summary!A$621:A$621,Summary!A$623:A$623,Summary!A$625:A$625,Summary!A$627:A$627,Summary!A$629:A$629,Summary!A$631:A$631,Summary!A$633:A$633,Summary!A$635:A$635</definedName>
    <definedName name="QB_DATA_33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33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33_3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33_4" localSheetId="6" hidden="1">'General Ledger'!$634:$634,'General Ledger'!$635:$635,'General Ledger'!$636:$636,'General Ledger'!$637:$637,'General Ledger'!$638:$638,'General Ledger'!$639:$639,'General Ledger'!$640:$640,'General Ledger'!$641:$641,'General Ledger'!$642:$642,'General Ledger'!$644:$644,'General Ledger'!$646:$646,'General Ledger'!$648:$648,'General Ledger'!$651:$651,'General Ledger'!$653:$653,'General Ledger'!$654:$654,'General Ledger'!$656:$656</definedName>
    <definedName name="QB_DATA_34">Summary!A$637:A$637,Summary!A$639:A$639,Summary!A$640:A$640,Summary!A$641:A$641,Summary!A$642:A$642,Summary!A$643:A$643,Summary!A$645:A$645,Summary!A$646:A$646,Summary!A$647:A$647,Summary!A$649:A$649,Summary!A$651:A$651,Summary!A$654:A$654,Summary!A$656:A$656,Summary!A$657:A$657,Summary!A$658:A$658,Summary!A$659:A$659</definedName>
    <definedName name="QB_DATA_34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34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34_3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34_4" localSheetId="6" hidden="1">'General Ledger'!$658:$658,'General Ledger'!$659:$659,'General Ledger'!$661:$661,'General Ledger'!$663:$663,'General Ledger'!$665:$665,'General Ledger'!$668:$668,'General Ledger'!$670:$670,'General Ledger'!$672:$672,'General Ledger'!$674:$674,'General Ledger'!$675:$675,'General Ledger'!$677:$677,'General Ledger'!$680:$680,'General Ledger'!$682:$682,'General Ledger'!$684:$684,'General Ledger'!$686:$686,'General Ledger'!$688:$688</definedName>
    <definedName name="QB_DATA_35">Summary!A$660:A$660,Summary!A$661:A$661,Summary!A$662:A$662,Summary!A$663:A$663,Summary!A$664:A$664,Summary!A$665:A$665,Summary!A$666:A$666,Summary!A$667:A$667,Summary!A$668:A$668,Summary!A$669:A$669,Summary!A$670:A$670,Summary!A$671:A$671,Summary!A$672:A$672,Summary!A$673:A$673,Summary!A$674:A$674,Summary!A$675:A$675</definedName>
    <definedName name="QB_DATA_35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35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35_3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35_4" localSheetId="6" hidden="1">'General Ledger'!$690:$690,'General Ledger'!$692:$692,'General Ledger'!$694:$694,'General Ledger'!$695:$695,'General Ledger'!$696:$696,'General Ledger'!$697:$697,'General Ledger'!$698:$698,'General Ledger'!$699:$699,'General Ledger'!$701:$701,'General Ledger'!$702:$702,'General Ledger'!$703:$703,'General Ledger'!$704:$704,'General Ledger'!$705:$705,'General Ledger'!$706:$706,'General Ledger'!$708:$708,'General Ledger'!$710:$710</definedName>
    <definedName name="QB_DATA_36">Summary!A$676:A$676,Summary!A$677:A$677,Summary!A$678:A$678,Summary!A$679:A$679,Summary!A$680:A$680,Summary!A$681:A$681,Summary!A$682:A$682,Summary!A$684:A$684,Summary!A$685:A$685,Summary!A$686:A$686,Summary!A$687:A$687,Summary!A$688:A$688,Summary!A$689:A$689,Summary!A$690:A$690,Summary!A$691:A$691,Summary!A$692:A$692</definedName>
    <definedName name="QB_DATA_36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36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36_3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36_4" localSheetId="6" hidden="1">'General Ledger'!$711:$711,'General Ledger'!$713:$713,'General Ledger'!$714:$714,'General Ledger'!$716:$716,'General Ledger'!$718:$718,'General Ledger'!$720:$720,'General Ledger'!$721:$721,'General Ledger'!$722:$722,'General Ledger'!$724:$724,'General Ledger'!$725:$725,'General Ledger'!$726:$726,'General Ledger'!$727:$727,'General Ledger'!$728:$728,'General Ledger'!$730:$730,'General Ledger'!$731:$731,'General Ledger'!$732:$732</definedName>
    <definedName name="QB_DATA_37">Summary!A$693:A$693,Summary!A$694:A$694,Summary!A$695:A$695,Summary!A$696:A$696,Summary!A$697:A$697,Summary!A$698:A$698,Summary!A$699:A$699,Summary!A$700:A$700,Summary!A$701:A$701,Summary!A$702:A$702,Summary!A$703:A$703,Summary!A$704:A$704,Summary!A$705:A$705,Summary!A$707:A$707,Summary!A$708:A$708,Summary!A$710:A$710</definedName>
    <definedName name="QB_DATA_37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37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37_3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37_4" localSheetId="6" hidden="1">'General Ledger'!$734:$734,'General Ledger'!$735:$735,'General Ledger'!$736:$736,'General Ledger'!$737:$737,'General Ledger'!$738:$738,'General Ledger'!$740:$740,'General Ledger'!$741:$741,'General Ledger'!$743:$743,'General Ledger'!$744:$744,'General Ledger'!$745:$745,'General Ledger'!$747:$747,'General Ledger'!$748:$748,'General Ledger'!$750:$750,'General Ledger'!$752:$752,'General Ledger'!$754:$754,'General Ledger'!$756:$756</definedName>
    <definedName name="QB_DATA_38">Summary!A$712:A$712,Summary!A$715:A$715,Summary!A$717:A$717,Summary!A$718:A$718,Summary!A$720:A$720,Summary!A$722:A$722,Summary!A$723:A$723,Summary!A$725:A$725,Summary!A$726:A$726,Summary!A$727:A$727,Summary!A$729:A$729,Summary!A$731:A$731,Summary!A$734:A$734,Summary!A$736:A$736,Summary!A$738:A$738,Summary!A$740:A$740</definedName>
    <definedName name="QB_DATA_38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38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38_3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38_4" localSheetId="6" hidden="1">'General Ledger'!$758:$758,'General Ledger'!$760:$760,'General Ledger'!$761:$761,'General Ledger'!$762:$762,'General Ledger'!$764:$764,'General Ledger'!$766:$766,'General Ledger'!$768:$768,'General Ledger'!$770:$770,'General Ledger'!$772:$772,'General Ledger'!$775:$775,'General Ledger'!$776:$776,'General Ledger'!$778:$778,'General Ledger'!$779:$779,'General Ledger'!$781:$781,'General Ledger'!$782:$782,'General Ledger'!$783:$783</definedName>
    <definedName name="QB_DATA_39">Summary!A$741:A$741,Summary!A$742:A$742,Summary!A$743:A$743,Summary!A$744:A$744,Summary!A$745:A$745,Summary!A$746:A$746,Summary!A$748:A$748,Summary!A$751:A$751,Summary!A$753:A$753,Summary!A$755:A$755,Summary!A$757:A$757,Summary!A$759:A$759,Summary!A$761:A$761,Summary!A$763:A$763,Summary!A$765:A$765,Summary!A$766:A$766</definedName>
    <definedName name="QB_DATA_39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39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39_3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39_4" localSheetId="6" hidden="1">'General Ledger'!$785:$785,'General Ledger'!$787:$787,'General Ledger'!$789:$789,'General Ledger'!$790:$790,'General Ledger'!$791:$791,'General Ledger'!$793:$793,'General Ledger'!$794:$794,'General Ledger'!$795:$795,'General Ledger'!$797:$797,'General Ledger'!$798:$798,'General Ledger'!$799:$799,'General Ledger'!$801:$801,'General Ledger'!$802:$802,'General Ledger'!$803:$803,'General Ledger'!$805:$805,'General Ledger'!$806:$806</definedName>
    <definedName name="QB_DATA_4">Summary!A$99:A$99,Summary!A$102:A$102,Summary!A$105:A$105,Summary!A$106:A$106,Summary!A$107:A$107,Summary!A$109:A$109,Summary!A$110:A$110,Summary!A$111:A$111,Summary!A$113:A$113,Summary!A$114:A$114,Summary!A$116:A$116,Summary!A$117:A$117,Summary!A$118:A$118,Summary!A$119:A$119,Summary!A$120:A$120,Summary!A$121:A$121</definedName>
    <definedName name="QB_DATA_4_1" localSheetId="5" hidden="1">'AP Aging'!#REF!,'AP Aging'!#REF!,'AP Aging'!#REF!,'AP Aging'!#REF!,'AP Aging'!#REF!,'AP Aging'!#REF!,'AP Aging'!#REF!,'AP Aging'!#REF!,'AP Aging'!#REF!,'AP Aging'!#REF!,'AP Aging'!#REF!,'AP Aging'!#REF!,'AP Aging'!#REF!,'AP Aging'!#REF!,'AP Aging'!#REF!,'AP Aging'!#REF!</definedName>
    <definedName name="QB_DATA_4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4_1" localSheetId="4" hidden="1">'PL Class'!#REF!,'PL Class'!#REF!,'PL Class'!#REF!,'PL Class'!#REF!,'PL Class'!#REF!,'PL Class'!#REF!,'PL Class'!#REF!,'PL Class'!#REF!</definedName>
    <definedName name="QB_DATA_4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4_2" localSheetId="4" hidden="1">'PL Class'!$104:$104,'PL Class'!$105:$105,'PL Class'!$106:$106,'PL Class'!$107:$107,'PL Class'!$111:$111</definedName>
    <definedName name="QB_DATA_4_3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4_3" localSheetId="4" hidden="1">'PL Class'!$103:$103,'PL Class'!$106:$106,'PL Class'!$108:$108,'PL Class'!$109:$109,'PL Class'!$110:$110,'PL Class'!$114:$114</definedName>
    <definedName name="QB_DATA_4_4" localSheetId="6" hidden="1">'General Ledger'!$79:$79,'General Ledger'!$80:$80,'General Ledger'!$81:$81,'General Ledger'!$82:$82,'General Ledger'!$83:$83,'General Ledger'!$84:$84,'General Ledger'!$85:$85,'General Ledger'!$86:$86,'General Ledger'!$87:$87,'General Ledger'!$88:$88,'General Ledger'!$89:$89,'General Ledger'!$90:$90,'General Ledger'!$91:$91,'General Ledger'!$92:$92,'General Ledger'!$93:$93,'General Ledger'!$94:$94</definedName>
    <definedName name="QB_DATA_40">Summary!A$767:A$767,Summary!A$768:A$768,Summary!A$770:A$770,Summary!A$771:A$771,Summary!A$773:A$773,Summary!A$775:A$775,Summary!A$776:A$776,Summary!A$778:A$778,Summary!A$779:A$779,Summary!A$780:A$780,Summary!A$782:A$782,Summary!A$784:A$784,Summary!A$786:A$786,Summary!A$787:A$787,Summary!A$788:A$788,Summary!A$790:A$790</definedName>
    <definedName name="QB_DATA_40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40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40_3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40_4" localSheetId="6" hidden="1">'General Ledger'!$808:$808,'General Ledger'!$810:$810,'General Ledger'!$811:$811,'General Ledger'!$813:$813,'General Ledger'!$814:$814,'General Ledger'!$816:$816,'General Ledger'!$817:$817,'General Ledger'!$819:$819,'General Ledger'!$820:$820,'General Ledger'!$821:$821,'General Ledger'!$823:$823,'General Ledger'!$825:$825,'General Ledger'!$827:$827,'General Ledger'!$829:$829,'General Ledger'!$832:$832,'General Ledger'!$834:$834</definedName>
    <definedName name="QB_DATA_41">Summary!A$791:A$791,Summary!A$792:A$792,Summary!A$793:A$793,Summary!A$795:A$795,Summary!A$796:A$796,Summary!A$797:A$797,Summary!A$798:A$798,Summary!A$800:A$800,Summary!A$801:A$801,Summary!A$803:A$803,Summary!A$804:A$804,Summary!A$806:A$806,Summary!A$807:A$807,Summary!A$808:A$808,Summary!A$810:A$810,Summary!A$811:A$811</definedName>
    <definedName name="QB_DATA_41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41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41_3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41_4" localSheetId="6" hidden="1">'General Ledger'!$836:$836,'General Ledger'!$838:$838,'General Ledger'!$840:$840,'General Ledger'!$843:$843,'General Ledger'!$844:$844,'General Ledger'!$846:$846,'General Ledger'!$848:$848,'General Ledger'!$849:$849,'General Ledger'!$851:$851,'General Ledger'!$853:$853,'General Ledger'!$854:$854,'General Ledger'!$855:$855,'General Ledger'!$857:$857,'General Ledger'!$858:$858,'General Ledger'!$860:$860,'General Ledger'!$861:$861</definedName>
    <definedName name="QB_DATA_42">Summary!A$813:A$813,Summary!A$815:A$815,Summary!A$817:A$817,Summary!A$819:A$819,Summary!A$820:A$820,Summary!A$822:A$822,Summary!A$824:A$824,Summary!A$825:A$825,Summary!A$826:A$826,Summary!A$828:A$828,Summary!A$830:A$830,Summary!A$832:A$832,Summary!A$834:A$834,Summary!A$836:A$836,Summary!A$839:A$839,Summary!A$840:A$840</definedName>
    <definedName name="QB_DATA_42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42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42_3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42_4" localSheetId="6" hidden="1">'General Ledger'!$862:$862,'General Ledger'!$864:$864,'General Ledger'!$865:$865,'General Ledger'!$867:$867,'General Ledger'!$868:$868,'General Ledger'!$870:$870,'General Ledger'!$871:$871,'General Ledger'!$872:$872,'General Ledger'!$874:$874,'General Ledger'!$875:$875,'General Ledger'!$877:$877,'General Ledger'!$879:$879,'General Ledger'!$881:$881,'General Ledger'!$884:$884,'General Ledger'!$886:$886,'General Ledger'!$888:$888</definedName>
    <definedName name="QB_DATA_43">Summary!A$842:A$842,Summary!A$843:A$843,Summary!A$845:A$845,Summary!A$846:A$846,Summary!A$848:A$848,Summary!A$850:A$850,Summary!A$851:A$851,Summary!A$853:A$853,Summary!A$854:A$854,Summary!A$856:A$856,Summary!A$857:A$857,Summary!A$859:A$859,Summary!A$860:A$860,Summary!A$861:A$861,Summary!A$863:A$863,Summary!A$865:A$865</definedName>
    <definedName name="QB_DATA_43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43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43_3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43_4" localSheetId="6" hidden="1">'General Ledger'!$890:$890,'General Ledger'!$892:$892,'General Ledger'!$894:$894,'General Ledger'!$897:$897,'General Ledger'!$898:$898,'General Ledger'!$900:$900,'General Ledger'!$903:$903,'General Ledger'!$904:$904,'General Ledger'!$906:$906,'General Ledger'!$908:$908,'General Ledger'!$910:$910,'General Ledger'!$912:$912,'General Ledger'!$914:$914,'General Ledger'!$916:$916,'General Ledger'!$918:$918,'General Ledger'!$920:$920</definedName>
    <definedName name="QB_DATA_44">Summary!A$866:A$866,Summary!A$868:A$868,Summary!A$870:A$870,Summary!A$871:A$871,Summary!A$873:A$873,Summary!A$875:A$875,Summary!A$876:A$876,Summary!A$877:A$877,Summary!A$878:A$878,Summary!A$879:A$879,Summary!A$880:A$880,Summary!A$881:A$881,Summary!A$882:A$882,Summary!A$883:A$883,Summary!A$884:A$884,Summary!A$885:A$885</definedName>
    <definedName name="QB_DATA_44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44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44_3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44_4" localSheetId="6" hidden="1">'General Ledger'!$922:$922,'General Ledger'!$924:$924,'General Ledger'!$927:$927,'General Ledger'!$928:$928,'General Ledger'!$930:$930,'General Ledger'!$932:$932,'General Ledger'!$934:$934,'General Ledger'!$936:$936,'General Ledger'!$938:$938,'General Ledger'!$940:$940,'General Ledger'!$942:$942,'General Ledger'!$944:$944,'General Ledger'!$946:$946,'General Ledger'!$948:$948,'General Ledger'!$951:$951,'General Ledger'!$952:$952</definedName>
    <definedName name="QB_DATA_45">Summary!A$886:A$886,Summary!A$887:A$887,Summary!A$888:A$888,Summary!A$889:A$889,Summary!A$890:A$890,Summary!A$891:A$891,Summary!A$892:A$892,Summary!A$893:A$893,Summary!A$895:A$895,Summary!A$897:A$897,Summary!A$899:A$899,Summary!A$901:A$901,Summary!A$903:A$903,Summary!A$906:A$906,Summary!A$908:A$908,Summary!A$909:A$909</definedName>
    <definedName name="QB_DATA_45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45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45_3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45_4" localSheetId="6" hidden="1">'General Ledger'!$954:$954,'General Ledger'!$956:$956,'General Ledger'!$958:$958,'General Ledger'!$960:$960,'General Ledger'!$962:$962,'General Ledger'!$964:$964,'General Ledger'!$966:$966,'General Ledger'!$967:$967,'General Ledger'!$969:$969,'General Ledger'!$971:$971,'General Ledger'!$973:$973,'General Ledger'!$975:$975,'General Ledger'!$977:$977,'General Ledger'!$980:$980,'General Ledger'!$982:$982,'General Ledger'!$983:$983</definedName>
    <definedName name="QB_DATA_46">Summary!A$911:A$911,Summary!A$913:A$913,Summary!A$915:A$915,Summary!A$918:A$918,Summary!A$919:A$919,Summary!A$921:A$921,Summary!A$923:A$923,Summary!A$924:A$924,Summary!A$926:A$926,Summary!A$927:A$927,Summary!A$929:A$929,Summary!A$930:A$930,Summary!A$931:A$931,Summary!A$933:A$933,Summary!A$934:A$934,Summary!A$936:A$936</definedName>
    <definedName name="QB_DATA_46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46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46_3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46_4" localSheetId="6" hidden="1">'General Ledger'!$985:$985,'General Ledger'!$986:$986,'General Ledger'!$987:$987,'General Ledger'!$989:$989,'General Ledger'!$992:$992,'General Ledger'!$994:$994,'General Ledger'!$996:$996,'General Ledger'!$998:$998,'General Ledger'!$999:$999,'General Ledger'!$1001:$1001,'General Ledger'!$1003:$1003,'General Ledger'!$1005:$1005,'General Ledger'!$1007:$1007,'General Ledger'!$1010:$1010,'General Ledger'!$1011:$1011,'General Ledger'!$1013:$1013</definedName>
    <definedName name="QB_DATA_47">Summary!A$937:A$937,Summary!A$938:A$938,Summary!A$940:A$940,Summary!A$942:A$942,Summary!A$943:A$943,Summary!A$945:A$945,Summary!A$946:A$946,Summary!A$947:A$947,Summary!A$949:A$949,Summary!A$950:A$950,Summary!A$952:A$952,Summary!A$954:A$954,Summary!A$956:A$956,Summary!A$959:A$959,Summary!A$961:A$961,Summary!A$963:A$963</definedName>
    <definedName name="QB_DATA_47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47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47_3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47_4" localSheetId="6" hidden="1">'General Ledger'!$1016:$1016,'General Ledger'!$1017:$1017,'General Ledger'!$1018:$1018,'General Ledger'!$1019:$1019,'General Ledger'!$1020:$1020,'General Ledger'!$1022:$1022,'General Ledger'!$1024:$1024,'General Ledger'!$1026:$1026,'General Ledger'!$1027:$1027,'General Ledger'!$1029:$1029,'General Ledger'!$1031:$1031,'General Ledger'!$1033:$1033,'General Ledger'!$1035:$1035,'General Ledger'!$1036:$1036,'General Ledger'!$1037:$1037,'General Ledger'!$1039:$1039</definedName>
    <definedName name="QB_DATA_48">Summary!A$965:A$965,Summary!A$967:A$967,Summary!A$969:A$969,Summary!A$972:A$972,Summary!A$973:A$973,Summary!A$975:A$975,Summary!A$978:A$978,Summary!A$979:A$979,Summary!A$981:A$981,Summary!A$983:A$983,Summary!A$985:A$985,Summary!A$987:A$987,Summary!A$989:A$989,Summary!A$991:A$991,Summary!A$993:A$993,Summary!A$995:A$995</definedName>
    <definedName name="QB_DATA_48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48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48_3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48_4" localSheetId="6" hidden="1">'General Ledger'!$1040:$1040,'General Ledger'!$1041:$1041,'General Ledger'!$1042:$1042,'General Ledger'!$1044:$1044,'General Ledger'!$1045:$1045,'General Ledger'!$1046:$1046,'General Ledger'!$1047:$1047,'General Ledger'!$1049:$1049,'General Ledger'!$1050:$1050,'General Ledger'!$1052:$1052,'General Ledger'!$1053:$1053,'General Ledger'!$1055:$1055,'General Ledger'!$1056:$1056,'General Ledger'!$1057:$1057,'General Ledger'!$1059:$1059,'General Ledger'!$1060:$1060</definedName>
    <definedName name="QB_DATA_49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49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49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49_3" localSheetId="6" hidden="1">'General Ledger'!$1062:$1062,'General Ledger'!$1064:$1064,'General Ledger'!$1066:$1066,'General Ledger'!$1068:$1068,'General Ledger'!$1069:$1069,'General Ledger'!$1071:$1071,'General Ledger'!$1072:$1072,'General Ledger'!$1074:$1074,'General Ledger'!$1075:$1075,'General Ledger'!$1076:$1076,'General Ledger'!$1079:$1079,'General Ledger'!$1080:$1080,'General Ledger'!$1081:$1081,'General Ledger'!$1082:$1082,'General Ledger'!$1083:$1083,'General Ledger'!$1084:$1084</definedName>
    <definedName name="QB_DATA_5">Summary!A$122:A$122,Summary!A$125:A$125,Summary!A$126:A$126,Summary!A$129:A$129,Summary!A$130:A$130,Summary!A$132:A$132,Summary!A$135:A$135,Summary!A$138:A$138,Summary!A$140:A$140,Summary!A$141:A$141,Summary!A$142:A$142,Summary!A$143:A$143,Summary!A$144:A$144,Summary!A$148:A$148,Summary!A$153:A$153,Summary!A$154:A$154</definedName>
    <definedName name="QB_DATA_5_1" localSheetId="5" hidden="1">'AP Aging'!#REF!,'AP Aging'!#REF!,'AP Aging'!#REF!,'AP Aging'!#REF!,'AP Aging'!#REF!,'AP Aging'!#REF!,'AP Aging'!#REF!,'AP Aging'!#REF!,'AP Aging'!#REF!,'AP Aging'!#REF!,'AP Aging'!#REF!,'AP Aging'!#REF!,'AP Aging'!#REF!,'AP Aging'!#REF!,'AP Aging'!#REF!,'AP Aging'!#REF!</definedName>
    <definedName name="QB_DATA_5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5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5_3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5_4" localSheetId="6" hidden="1">'General Ledger'!$95:$95,'General Ledger'!$96:$96,'General Ledger'!$97:$97,'General Ledger'!$99:$99,'General Ledger'!$101:$101,'General Ledger'!$102:$102,'General Ledger'!$103:$103,'General Ledger'!$105:$105,'General Ledger'!$106:$106,'General Ledger'!$107:$107,'General Ledger'!$108:$108,'General Ledger'!$109:$109,'General Ledger'!$110:$110,'General Ledger'!$111:$111,'General Ledger'!$112:$112,'General Ledger'!$113:$113</definedName>
    <definedName name="QB_DATA_50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50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50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50_3" localSheetId="6" hidden="1">'General Ledger'!$1085:$1085,'General Ledger'!$1086:$1086,'General Ledger'!$1087:$1087,'General Ledger'!$1089:$1089,'General Ledger'!$1091:$1091,'General Ledger'!$1094:$1094,'General Ledger'!$1095:$1095,'General Ledger'!$1096:$1096,'General Ledger'!$1098:$1098,'General Ledger'!$1100:$1100,'General Ledger'!$1101:$1101,'General Ledger'!$1102:$1102,'General Ledger'!$1103:$1103,'General Ledger'!$1104:$1104,'General Ledger'!$1105:$1105,'General Ledger'!$1106:$1106</definedName>
    <definedName name="QB_DATA_5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51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51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51_3" localSheetId="6" hidden="1">'General Ledger'!$1107:$1107,'General Ledger'!$1109:$1109,'General Ledger'!$1110:$1110,'General Ledger'!$1111:$1111,'General Ledger'!$1112:$1112,'General Ledger'!$1113:$1113,'General Ledger'!$1114:$1114,'General Ledger'!$1115:$1115,'General Ledger'!$1116:$1116,'General Ledger'!$1118:$1118,'General Ledger'!$1120:$1120,'General Ledger'!$1121:$1121,'General Ledger'!$1122:$1122,'General Ledger'!$1123:$1123,'General Ledger'!$1124:$1124,'General Ledger'!$1127:$1127</definedName>
    <definedName name="QB_DATA_5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52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52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52_3" localSheetId="6" hidden="1">'General Ledger'!$1128:$1128,'General Ledger'!$1129:$1129,'General Ledger'!$1131:$1131,'General Ledger'!$1133:$1133,'General Ledger'!$1135:$1135,'General Ledger'!$1136:$1136,'General Ledger'!$1138:$1138,'General Ledger'!$1139:$1139,'General Ledger'!$1142:$1142,'General Ledger'!$1144:$1144,'General Ledger'!$1145:$1145,'General Ledger'!$1146:$1146,'General Ledger'!$1147:$1147,'General Ledger'!$1148:$1148,'General Ledger'!$1149:$1149,'General Ledger'!$1150:$1150</definedName>
    <definedName name="QB_DATA_53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53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53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53_3" localSheetId="6" hidden="1">'General Ledger'!$1151:$1151,'General Ledger'!$1152:$1152,'General Ledger'!$1153:$1153,'General Ledger'!$1154:$1154,'General Ledger'!$1155:$1155,'General Ledger'!$1156:$1156,'General Ledger'!$1157:$1157,'General Ledger'!$1158:$1158,'General Ledger'!$1159:$1159,'General Ledger'!$1160:$1160,'General Ledger'!$1162:$1162,'General Ledger'!$1163:$1163,'General Ledger'!$1165:$1165,'General Ledger'!$1166:$1166,'General Ledger'!$1167:$1167,'General Ledger'!$1169:$1169</definedName>
    <definedName name="QB_DATA_54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54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54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54_3" localSheetId="6" hidden="1">'General Ledger'!$1171:$1171,'General Ledger'!$1172:$1172,'General Ledger'!$1173:$1173,'General Ledger'!$1174:$1174,'General Ledger'!$1175:$1175,'General Ledger'!$1176:$1176,'General Ledger'!$1177:$1177,'General Ledger'!$1178:$1178,'General Ledger'!$1179:$1179,'General Ledger'!$1180:$1180,'General Ledger'!$1182:$1182,'General Ledger'!$1183:$1183,'General Ledger'!$1185:$1185,'General Ledger'!$1188:$1188,'General Ledger'!$1189:$1189,'General Ledger'!$1190:$1190</definedName>
    <definedName name="QB_DATA_55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55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55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55_3" localSheetId="6" hidden="1">'General Ledger'!$1192:$1192,'General Ledger'!$1194:$1194,'General Ledger'!$1195:$1195,'General Ledger'!$1196:$1196,'General Ledger'!$1198:$1198,'General Ledger'!$1201:$1201,'General Ledger'!$1202:$1202,'General Ledger'!$1204:$1204,'General Ledger'!$1206:$1206,'General Ledger'!$1208:$1208,'General Ledger'!$1209:$1209,'General Ledger'!$1210:$1210,'General Ledger'!$1212:$1212,'General Ledger'!$1214:$1214,'General Ledger'!$1215:$1215,'General Ledger'!$1216:$1216</definedName>
    <definedName name="QB_DATA_56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56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56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56_3" localSheetId="6" hidden="1">'General Ledger'!$1218:$1218,'General Ledger'!$1219:$1219,'General Ledger'!$1221:$1221,'General Ledger'!$1223:$1223,'General Ledger'!$1225:$1225,'General Ledger'!$1228:$1228,'General Ledger'!$1229:$1229,'General Ledger'!$1231:$1231,'General Ledger'!$1233:$1233,'General Ledger'!$1234:$1234,'General Ledger'!$1236:$1236,'General Ledger'!$1239:$1239,'General Ledger'!$1240:$1240,'General Ledger'!$1242:$1242,'General Ledger'!$1244:$1244,'General Ledger'!$1245:$1245</definedName>
    <definedName name="QB_DATA_57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57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57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57_3" localSheetId="6" hidden="1">'General Ledger'!$1246:$1246,'General Ledger'!$1247:$1247,'General Ledger'!$1248:$1248,'General Ledger'!$1249:$1249,'General Ledger'!$1250:$1250,'General Ledger'!$1251:$1251,'General Ledger'!$1252:$1252,'General Ledger'!$1253:$1253,'General Ledger'!$1255:$1255,'General Ledger'!$1258:$1258,'General Ledger'!$1260:$1260,'General Ledger'!$1261:$1261,'General Ledger'!$1263:$1263,'General Ledger'!$1264:$1264,'General Ledger'!$1265:$1265,'General Ledger'!$1266:$1266</definedName>
    <definedName name="QB_DATA_58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58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58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58_3" localSheetId="6" hidden="1">'General Ledger'!$1268:$1268,'General Ledger'!$1270:$1270,'General Ledger'!$1272:$1272,'General Ledger'!$1273:$1273,'General Ledger'!$1275:$1275,'General Ledger'!$1276:$1276,'General Ledger'!$1279:$1279,'General Ledger'!$1281:$1281,'General Ledger'!$1283:$1283,'General Ledger'!$1286:$1286,'General Ledger'!$1287:$1287,'General Ledger'!$1289:$1289,'General Ledger'!$1292:$1292,'General Ledger'!$1293:$1293,'General Ledger'!$1294:$1294,'General Ledger'!$1296:$1296</definedName>
    <definedName name="QB_DATA_59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59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59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59_3" localSheetId="6" hidden="1">'General Ledger'!$1298:$1298,'General Ledger'!$1300:$1300,'General Ledger'!$1303:$1303,'General Ledger'!$1305:$1305,'General Ledger'!$1307:$1307,'General Ledger'!$1310:$1310,'General Ledger'!$1311:$1311,'General Ledger'!$1313:$1313,'General Ledger'!$1315:$1315,'General Ledger'!$1318:$1318,'General Ledger'!$1319:$1319,'General Ledger'!$1321:$1321,'General Ledger'!$1323:$1323,'General Ledger'!$1325:$1325,'General Ledger'!$1327:$1327,'General Ledger'!$1329:$1329</definedName>
    <definedName name="QB_DATA_6">Summary!A$108:A$108,Summary!A$109:A$109,Summary!A$110:A$110,Summary!A$111:A$111,Summary!A$112:A$112,Summary!A$113:A$113,Summary!A$114:A$114,Summary!A$115:A$115,Summary!A$116:A$116,Summary!A$117:A$117,Summary!A$118:A$118,Summary!A$119:A$119,Summary!A$120:A$120,Summary!A$121:A$121,Summary!A$122:A$122,Summary!A$123:A$123</definedName>
    <definedName name="QB_DATA_6_1" localSheetId="5" hidden="1">'AP Aging'!#REF!,'AP Aging'!#REF!,'AP Aging'!#REF!,'AP Aging'!#REF!,'AP Aging'!#REF!,'AP Aging'!#REF!,'AP Aging'!#REF!,'AP Aging'!#REF!,'AP Aging'!#REF!,'AP Aging'!#REF!,'AP Aging'!#REF!,'AP Aging'!#REF!,'AP Aging'!#REF!,'AP Aging'!#REF!,'AP Aging'!#REF!,'AP Aging'!#REF!</definedName>
    <definedName name="QB_DATA_6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6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6_3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6_4" localSheetId="6" hidden="1">'General Ledger'!$114:$114,'General Ledger'!$115:$115,'General Ledger'!$116:$116,'General Ledger'!$117:$117,'General Ledger'!$118:$118,'General Ledger'!$119:$119,'General Ledger'!$120:$120,'General Ledger'!$121:$121,'General Ledger'!$122:$122,'General Ledger'!$123:$123,'General Ledger'!$124:$124,'General Ledger'!$125:$125,'General Ledger'!$127:$127,'General Ledger'!$128:$128,'General Ledger'!$129:$129,'General Ledger'!$130:$130</definedName>
    <definedName name="QB_DATA_60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60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60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60_3" localSheetId="6" hidden="1">'General Ledger'!$1331:$1331,'General Ledger'!$1332:$1332,'General Ledger'!$1334:$1334,'General Ledger'!$1335:$1335,'General Ledger'!$1336:$1336,'General Ledger'!$1337:$1337,'General Ledger'!$1338:$1338,'General Ledger'!$1339:$1339,'General Ledger'!$1340:$1340,'General Ledger'!$1341:$1341,'General Ledger'!$1342:$1342,'General Ledger'!$1343:$1343,'General Ledger'!$1344:$1344,'General Ledger'!$1345:$1345,'General Ledger'!$1346:$1346,'General Ledger'!$1347:$1347</definedName>
    <definedName name="QB_DATA_6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61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61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61_3" localSheetId="6" hidden="1">'General Ledger'!$1348:$1348,'General Ledger'!$1349:$1349,'General Ledger'!$1350:$1350,'General Ledger'!$1351:$1351,'General Ledger'!$1352:$1352,'General Ledger'!$1354:$1354,'General Ledger'!$1357:$1357,'General Ledger'!$1359:$1359,'General Ledger'!$1362:$1362,'General Ledger'!$1363:$1363,'General Ledger'!$1365:$1365,'General Ledger'!$1367:$1367,'General Ledger'!$1369:$1369,'General Ledger'!$1372:$1372,'General Ledger'!$1373:$1373,'General Ledger'!$1374:$1374</definedName>
    <definedName name="QB_DATA_6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62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62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62_3" localSheetId="6" hidden="1">'General Ledger'!$1376:$1376,'General Ledger'!$1378:$1378,'General Ledger'!$1380:$1380,'General Ledger'!$1383:$1383,'General Ledger'!$1385:$1385,'General Ledger'!$1387:$1387,'General Ledger'!$1389:$1389,'General Ledger'!$1391:$1391,'General Ledger'!$1393:$1393,'General Ledger'!$1395:$1395,'General Ledger'!$1397:$1397,'General Ledger'!$1399:$1399,'General Ledger'!$1401:$1401,'General Ledger'!$1403:$1403,'General Ledger'!$1405:$1405,'General Ledger'!$1407:$1407</definedName>
    <definedName name="QB_DATA_63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63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63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63_3" localSheetId="6" hidden="1">'General Ledger'!$1409:$1409,'General Ledger'!$1412:$1412,'General Ledger'!$1414:$1414,'General Ledger'!$1415:$1415,'General Ledger'!$1417:$1417,'General Ledger'!$1419:$1419,'General Ledger'!$1422:$1422,'General Ledger'!$1424:$1424,'General Ledger'!$1426:$1426,'General Ledger'!$1428:$1428,'General Ledger'!$1430:$1430,'General Ledger'!$1432:$1432,'General Ledger'!$1434:$1434,'General Ledger'!$1436:$1436,'General Ledger'!$1438:$1438,'General Ledger'!$1440:$1440</definedName>
    <definedName name="QB_DATA_64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64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64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64_3" localSheetId="6" hidden="1">'General Ledger'!$1442:$1442,'General Ledger'!$1444:$1444,'General Ledger'!$1446:$1446,'General Ledger'!$1448:$1448,'General Ledger'!$1449:$1449,'General Ledger'!$1451:$1451,'General Ledger'!$1453:$1453,'General Ledger'!$1455:$1455,'General Ledger'!$1458:$1458,'General Ledger'!$1460:$1460,'General Ledger'!$1462:$1462,'General Ledger'!$1464:$1464,'General Ledger'!$1466:$1466,'General Ledger'!$1468:$1468,'General Ledger'!$1470:$1470,'General Ledger'!$1472:$1472</definedName>
    <definedName name="QB_DATA_65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65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65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65_3" localSheetId="6" hidden="1">'General Ledger'!$1474:$1474,'General Ledger'!$1476:$1476,'General Ledger'!$1478:$1478,'General Ledger'!$1480:$1480</definedName>
    <definedName name="QB_DATA_66" localSheetId="6" hidden="1">'General Ledger'!#REF!,'General Ledger'!#REF!,'General Ledger'!#REF!</definedName>
    <definedName name="QB_DATA_66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66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67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67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68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69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7">Summary!A$124:A$124,Summary!A$125:A$125,Summary!A$126:A$126,Summary!A$127:A$127,Summary!A$128:A$128,Summary!A$129:A$129,Summary!A$130:A$130,Summary!A$131:A$131,Summary!A$133:A$133,Summary!A$134:A$134,Summary!A$136:A$136,Summary!A$137:A$137,Summary!A$139:A$139,Summary!A$140:A$140,Summary!A$141:A$141,Summary!A$142:A$142</definedName>
    <definedName name="QB_DATA_7_1" localSheetId="5" hidden="1">'AP Aging'!#REF!,'AP Aging'!#REF!,'AP Aging'!#REF!,'AP Aging'!#REF!,'AP Aging'!#REF!,'AP Aging'!#REF!,'AP Aging'!#REF!,'AP Aging'!#REF!,'AP Aging'!#REF!,'AP Aging'!#REF!,'AP Aging'!#REF!,'AP Aging'!#REF!,'AP Aging'!#REF!,'AP Aging'!#REF!,'AP Aging'!#REF!,'AP Aging'!#REF!</definedName>
    <definedName name="QB_DATA_7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7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7_3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7_4" localSheetId="6" hidden="1">'General Ledger'!$131:$131,'General Ledger'!$132:$132,'General Ledger'!$133:$133,'General Ledger'!$134:$134,'General Ledger'!$135:$135,'General Ledger'!$136:$136,'General Ledger'!$137:$137,'General Ledger'!$138:$138,'General Ledger'!$139:$139,'General Ledger'!$140:$140,'General Ledger'!$141:$141,'General Ledger'!$142:$142,'General Ledger'!$143:$143,'General Ledger'!$144:$144,'General Ledger'!$145:$145,'General Ledger'!$147:$147</definedName>
    <definedName name="QB_DATA_70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7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7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73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74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8">Summary!A$143:A$143,Summary!A$144:A$144,Summary!A$145:A$145,Summary!A$146:A$146,Summary!A$147:A$147,Summary!A$148:A$148,Summary!A$149:A$149,Summary!A$150:A$150,Summary!A$151:A$151,Summary!A$152:A$152,Summary!A$153:A$153,Summary!A$154:A$154,Summary!A$155:A$155,Summary!A$156:A$156,Summary!A$157:A$157,Summary!A$158:A$158</definedName>
    <definedName name="QB_DATA_8_1" localSheetId="5" hidden="1">'AP Aging'!#REF!,'AP Aging'!#REF!,'AP Aging'!#REF!,'AP Aging'!#REF!,'AP Aging'!#REF!,'AP Aging'!#REF!,'AP Aging'!#REF!,'AP Aging'!#REF!,'AP Aging'!#REF!,'AP Aging'!#REF!</definedName>
    <definedName name="QB_DATA_8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8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8_3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8_4" localSheetId="6" hidden="1">'General Ledger'!$149:$149,'General Ledger'!$150:$150,'General Ledger'!$151:$151,'General Ledger'!$152:$152,'General Ledger'!$153:$153,'General Ledger'!$154:$154,'General Ledger'!$155:$155,'General Ledger'!$156:$156,'General Ledger'!$157:$157,'General Ledger'!$158:$158,'General Ledger'!$159:$159,'General Ledger'!$160:$160,'General Ledger'!$161:$161,'General Ledger'!$162:$162,'General Ledger'!$163:$163,'General Ledger'!$164:$164</definedName>
    <definedName name="QB_DATA_9">Summary!A$159:A$159,Summary!A$160:A$160,Summary!A$161:A$161,Summary!A$162:A$162,Summary!A$163:A$163,Summary!A$164:A$164,Summary!A$165:A$165,Summary!A$166:A$166,Summary!A$167:A$167,Summary!A$169:A$169,Summary!A$170:A$170,Summary!A$171:A$171,Summary!A$172:A$172,Summary!A$173:A$173,Summary!A$174:A$174,Summary!A$175:A$175</definedName>
    <definedName name="QB_DATA_9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9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9_3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DATA_9_4" localSheetId="6" hidden="1">'General Ledger'!$165:$165,'General Ledger'!$166:$166,'General Ledger'!$167:$167,'General Ledger'!$168:$168,'General Ledger'!$169:$169,'General Ledger'!$170:$170,'General Ledger'!$171:$171,'General Ledger'!$172:$172,'General Ledger'!$173:$173,'General Ledger'!$174:$174,'General Ledger'!$175:$175,'General Ledger'!$176:$176,'General Ledger'!$177:$177,'General Ledger'!$178:$178,'General Ledger'!$179:$179,'General Ledger'!$180:$180</definedName>
    <definedName name="QB_DATE_1">'PL Class'!#REF!</definedName>
    <definedName name="QB_DATE_1_1" localSheetId="5" hidden="1">'AP Aging'!#REF!</definedName>
    <definedName name="QB_DATE_1_1" localSheetId="3" hidden="1">'Balance Sheet'!#REF!</definedName>
    <definedName name="QB_DATE_1_1" localSheetId="6" hidden="1">'General Ledger'!#REF!</definedName>
    <definedName name="QB_DATE_1_1" localSheetId="4" hidden="1">'PL Class'!#REF!</definedName>
    <definedName name="QB_DATE_1_2" localSheetId="5" hidden="1">'AP Aging'!$I$2</definedName>
    <definedName name="QB_DATE_1_2" localSheetId="3" hidden="1">'Balance Sheet'!#REF!</definedName>
    <definedName name="QB_DATE_1_2" localSheetId="6" hidden="1">'General Ledger'!#REF!</definedName>
    <definedName name="QB_DATE_1_2" localSheetId="4" hidden="1">'PL Class'!$AF$2</definedName>
    <definedName name="QB_DATE_1_3" localSheetId="3" hidden="1">'Balance Sheet'!$G$2</definedName>
    <definedName name="QB_DATE_1_3" localSheetId="6" hidden="1">'General Ledger'!#REF!</definedName>
    <definedName name="QB_DATE_1_3" localSheetId="4" hidden="1">'PL Class'!$T$2</definedName>
    <definedName name="QB_DATE_1_4" localSheetId="6" hidden="1">'General Ledger'!$O$2</definedName>
    <definedName name="QB_FORMULA_0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0_1" localSheetId="5" hidden="1">'AP Aging'!#REF!,'AP Aging'!#REF!,'AP Aging'!#REF!,'AP Aging'!#REF!,'AP Aging'!#REF!,'AP Aging'!#REF!,'AP Aging'!#REF!,'AP Aging'!#REF!,'AP Aging'!#REF!,'AP Aging'!#REF!,'AP Aging'!#REF!,'AP Aging'!#REF!,'AP Aging'!#REF!,'AP Aging'!#REF!,'AP Aging'!#REF!,'AP Aging'!#REF!</definedName>
    <definedName name="QB_FORMULA_0_1" localSheetId="3" hidden="1">'Balance Sheet'!#REF!,'Balance Sheet'!#REF!,'Balance Sheet'!#REF!,'Balance Sheet'!#REF!,'Balance Sheet'!#REF!,'Balance Sheet'!#REF!,'Balance Sheet'!#REF!,'Balance Sheet'!#REF!,'Balance Sheet'!#REF!,'Balance Sheet'!#REF!,'Balance Sheet'!#REF!,'Balance Sheet'!#REF!,'Balance Sheet'!#REF!,'Balance Sheet'!#REF!,'Balance Sheet'!#REF!,'Balance Sheet'!#REF!</definedName>
    <definedName name="QB_FORMULA_0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0_1" localSheetId="4" hidden="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0_2" localSheetId="5" hidden="1">'AP Aging'!$I$36,'AP Aging'!$I$45,'AP Aging'!$I$50,'AP Aging'!$I$53,'AP Aging'!$I$54</definedName>
    <definedName name="QB_FORMULA_0_2" localSheetId="3" hidden="1">'Balance Sheet'!#REF!,'Balance Sheet'!#REF!,'Balance Sheet'!#REF!,'Balance Sheet'!#REF!,'Balance Sheet'!#REF!,'Balance Sheet'!#REF!,'Balance Sheet'!#REF!,'Balance Sheet'!#REF!,'Balance Sheet'!#REF!,'Balance Sheet'!#REF!,'Balance Sheet'!#REF!,'Balance Sheet'!#REF!,'Balance Sheet'!#REF!,'Balance Sheet'!#REF!,'Balance Sheet'!#REF!,'Balance Sheet'!#REF!</definedName>
    <definedName name="QB_FORMULA_0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0_2" localSheetId="4" hidden="1">'PL Class'!$I$10,'PL Class'!$L$10,'PL Class'!$Q$10,'PL Class'!$AE$10,'PL Class'!$AF$10,'PL Class'!$I$11,'PL Class'!$L$11,'PL Class'!$Q$11,'PL Class'!$AE$11,'PL Class'!$AF$11,'PL Class'!$I$12,'PL Class'!$L$12,'PL Class'!$Q$12,'PL Class'!$AE$12,'PL Class'!$AF$12,'PL Class'!$H$13</definedName>
    <definedName name="QB_FORMULA_0_3" localSheetId="3" hidden="1">'Balance Sheet'!$G$16,'Balance Sheet'!$G$20,'Balance Sheet'!$G$23,'Balance Sheet'!$G$24,'Balance Sheet'!$G$27,'Balance Sheet'!$G$28,'Balance Sheet'!$G$32,'Balance Sheet'!$G$40,'Balance Sheet'!$G$42,'Balance Sheet'!$G$43,'Balance Sheet'!$G$49,'Balance Sheet'!$G$52,'Balance Sheet'!$G$59,'Balance Sheet'!$G$60,'Balance Sheet'!$G$61,'Balance Sheet'!$G$62</definedName>
    <definedName name="QB_FORMULA_0_3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0_3" localSheetId="4" hidden="1">'PL Class'!$I$9,'PL Class'!$K$9,'PL Class'!$N$9,'PL Class'!$S$9,'PL Class'!$T$9,'PL Class'!$I$10,'PL Class'!$K$10,'PL Class'!$N$10,'PL Class'!$S$10,'PL Class'!$T$10,'PL Class'!$I$12,'PL Class'!$K$12,'PL Class'!$N$12,'PL Class'!$S$12,'PL Class'!$T$12,'PL Class'!$I$13</definedName>
    <definedName name="QB_FORMULA_0_4" localSheetId="6" hidden="1">'General Ledger'!$O$6,'General Ledger'!$O$8,'General Ledger'!$O$10,'General Ledger'!$O$12,'General Ledger'!$O$14,'General Ledger'!$O$16,'General Ledger'!$M$50,'General Ledger'!$N$50,'General Ledger'!$O$50,'General Ledger'!$O$53,'General Ledger'!$M$68,'General Ledger'!$N$68,'General Ledger'!$O$68,'General Ledger'!$M$69,'General Ledger'!$N$69,'General Ledger'!$O$69</definedName>
    <definedName name="QB_FORMULA_1" localSheetId="5" hidden="1">'AP Aging'!#REF!,'AP Aging'!#REF!,'AP Aging'!#REF!,'AP Aging'!#REF!,'AP Aging'!#REF!,'AP Aging'!#REF!,'AP Aging'!#REF!,'AP Aging'!#REF!,'AP Aging'!#REF!,'AP Aging'!#REF!,'AP Aging'!#REF!,'AP Aging'!#REF!,'AP Aging'!#REF!,'AP Aging'!#REF!,'AP Aging'!#REF!,'AP Aging'!#REF!</definedName>
    <definedName name="QB_FORMULA_1" localSheetId="3" hidden="1">'Balance Sheet'!#REF!,'Balance Sheet'!#REF!</definedName>
    <definedName name="QB_FORMULA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1" localSheetId="4" hidden="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1_1" localSheetId="3" hidden="1">'Balance Sheet'!#REF!,'Balance Sheet'!#REF!</definedName>
    <definedName name="QB_FORMULA_1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1_1" localSheetId="4" hidden="1">'PL Class'!$I$13,'PL Class'!$J$13,'PL Class'!$K$13,'PL Class'!$L$13,'PL Class'!$M$13,'PL Class'!$N$13,'PL Class'!$O$13,'PL Class'!$P$13,'PL Class'!$Q$13,'PL Class'!$R$13,'PL Class'!$S$13,'PL Class'!$T$13,'PL Class'!$U$13,'PL Class'!$V$13,'PL Class'!$W$13,'PL Class'!$X$13</definedName>
    <definedName name="QB_FORMULA_1_2" localSheetId="3" hidden="1">'Balance Sheet'!$G$67,'Balance Sheet'!$G$68</definedName>
    <definedName name="QB_FORMULA_1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1_2" localSheetId="4" hidden="1">'PL Class'!$K$13,'PL Class'!$N$13,'PL Class'!$S$13,'PL Class'!$T$13,'PL Class'!$H$14,'PL Class'!$I$14,'PL Class'!$J$14,'PL Class'!$K$14,'PL Class'!$L$14,'PL Class'!$M$14,'PL Class'!$N$14,'PL Class'!$O$14,'PL Class'!$P$14,'PL Class'!$Q$14,'PL Class'!$R$14,'PL Class'!$S$14</definedName>
    <definedName name="QB_FORMULA_1_3" localSheetId="6" hidden="1">'General Ledger'!$M$98,'General Ledger'!$N$98,'General Ledger'!$O$98,'General Ledger'!$O$100,'General Ledger'!$M$104,'General Ledger'!$N$104,'General Ledger'!$O$104,'General Ledger'!$M$126,'General Ledger'!$N$126,'General Ledger'!$O$126,'General Ledger'!$M$146,'General Ledger'!$N$146,'General Ledger'!$O$146,'General Ledger'!$O$148,'General Ledger'!$M$219,'General Ledger'!$N$219</definedName>
    <definedName name="QB_FORMULA_10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10" localSheetId="4" hidden="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10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10_1" localSheetId="4" hidden="1">'PL Class'!$I$25,'PL Class'!$L$25,'PL Class'!$Q$25,'PL Class'!$AE$25,'PL Class'!$AF$25,'PL Class'!$I$26,'PL Class'!$L$26,'PL Class'!$Q$26,'PL Class'!$AE$26,'PL Class'!$AF$26,'PL Class'!$I$27,'PL Class'!$L$27,'PL Class'!$Q$27,'PL Class'!$AE$27,'PL Class'!$AF$27,'PL Class'!$I$28</definedName>
    <definedName name="QB_FORMULA_10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10_2" localSheetId="4" hidden="1">'PL Class'!$I$37,'PL Class'!$K$37,'PL Class'!$N$37,'PL Class'!$S$37,'PL Class'!$T$37,'PL Class'!$I$38,'PL Class'!$K$38,'PL Class'!$N$38,'PL Class'!$S$38,'PL Class'!$T$38,'PL Class'!$I$39,'PL Class'!$K$39,'PL Class'!$N$39,'PL Class'!$S$39,'PL Class'!$T$39,'PL Class'!$I$40</definedName>
    <definedName name="QB_FORMULA_10_3" localSheetId="6" hidden="1">'General Ledger'!$O$666,'General Ledger'!$M$667,'General Ledger'!$N$667,'General Ledger'!$O$667,'General Ledger'!$O$669,'General Ledger'!$O$671,'General Ledger'!$O$673,'General Ledger'!$O$676,'General Ledger'!$O$678,'General Ledger'!$O$679,'General Ledger'!$O$681,'General Ledger'!$O$683,'General Ledger'!$O$685,'General Ledger'!$O$687,'General Ledger'!$O$689,'General Ledger'!$O$691</definedName>
    <definedName name="QB_FORMULA_1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11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11_1" localSheetId="4" hidden="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11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11_2" localSheetId="4" hidden="1">'PL Class'!$L$28,'PL Class'!$Q$28,'PL Class'!$AE$28,'PL Class'!$AF$28,'PL Class'!$I$29,'PL Class'!$L$29,'PL Class'!$Q$29,'PL Class'!$AE$29,'PL Class'!$AF$29,'PL Class'!$I$30,'PL Class'!$L$30,'PL Class'!$Q$30,'PL Class'!$AE$30,'PL Class'!$AF$30,'PL Class'!$I$31,'PL Class'!$L$31</definedName>
    <definedName name="QB_FORMULA_11_3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11_3" localSheetId="4" hidden="1">'PL Class'!$K$40,'PL Class'!$N$40,'PL Class'!$S$40,'PL Class'!$T$40,'PL Class'!$I$41,'PL Class'!$K$41,'PL Class'!$N$41,'PL Class'!$S$41,'PL Class'!$T$41,'PL Class'!$I$42,'PL Class'!$K$42,'PL Class'!$N$42,'PL Class'!$S$42,'PL Class'!$T$42,'PL Class'!$I$44,'PL Class'!$K$44</definedName>
    <definedName name="QB_FORMULA_11_4" localSheetId="6" hidden="1">'General Ledger'!$O$693,'General Ledger'!$M$700,'General Ledger'!$N$700,'General Ledger'!$O$700,'General Ledger'!$M$707,'General Ledger'!$N$707,'General Ledger'!$O$707,'General Ledger'!$O$709,'General Ledger'!$M$712,'General Ledger'!$N$712,'General Ledger'!$O$712,'General Ledger'!$M$715,'General Ledger'!$N$715,'General Ledger'!$O$715,'General Ledger'!$O$717,'General Ledger'!$O$719</definedName>
    <definedName name="QB_FORMULA_1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12" localSheetId="4" hidden="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12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12_1" localSheetId="4" hidden="1">'PL Class'!$Q$31,'PL Class'!$AE$31,'PL Class'!$AF$31,'PL Class'!$I$32,'PL Class'!$L$32,'PL Class'!$Q$32,'PL Class'!$AE$32,'PL Class'!$AF$32,'PL Class'!$I$33,'PL Class'!$L$33,'PL Class'!$Q$33,'PL Class'!$AE$33,'PL Class'!$AF$33,'PL Class'!$I$34,'PL Class'!$L$34,'PL Class'!$Q$34</definedName>
    <definedName name="QB_FORMULA_12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12_2" localSheetId="4" hidden="1">'PL Class'!$N$44,'PL Class'!$S$44,'PL Class'!$T$44,'PL Class'!$I$45,'PL Class'!$K$45,'PL Class'!$N$45,'PL Class'!$S$45,'PL Class'!$T$45,'PL Class'!$I$46,'PL Class'!$K$46,'PL Class'!$N$46,'PL Class'!$S$46,'PL Class'!$T$46,'PL Class'!$H$47,'PL Class'!$I$47,'PL Class'!$J$47</definedName>
    <definedName name="QB_FORMULA_12_3" localSheetId="6" hidden="1">'General Ledger'!$M$723,'General Ledger'!$N$723,'General Ledger'!$O$723,'General Ledger'!$M$729,'General Ledger'!$N$729,'General Ledger'!$O$729,'General Ledger'!$M$733,'General Ledger'!$N$733,'General Ledger'!$O$733,'General Ledger'!$M$739,'General Ledger'!$N$739,'General Ledger'!$O$739,'General Ledger'!$M$742,'General Ledger'!$N$742,'General Ledger'!$O$742,'General Ledger'!$M$746</definedName>
    <definedName name="QB_FORMULA_13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13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13_1" localSheetId="4" hidden="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13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13_2" localSheetId="4" hidden="1">'PL Class'!$AE$34,'PL Class'!$AF$34,'PL Class'!$I$35,'PL Class'!$L$35,'PL Class'!$Q$35,'PL Class'!$AE$35,'PL Class'!$AF$35,'PL Class'!$I$36,'PL Class'!$L$36,'PL Class'!$Q$36,'PL Class'!$AE$36,'PL Class'!$AF$36,'PL Class'!$I$37,'PL Class'!$L$37,'PL Class'!$Q$37,'PL Class'!$AE$37</definedName>
    <definedName name="QB_FORMULA_13_3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13_3" localSheetId="4" hidden="1">'PL Class'!$K$47,'PL Class'!$L$47,'PL Class'!$M$47,'PL Class'!$N$47,'PL Class'!$O$47,'PL Class'!$P$47,'PL Class'!$Q$47,'PL Class'!$R$47,'PL Class'!$S$47,'PL Class'!$T$47,'PL Class'!$H$48,'PL Class'!$I$48,'PL Class'!$J$48,'PL Class'!$K$48,'PL Class'!$L$48,'PL Class'!$M$48</definedName>
    <definedName name="QB_FORMULA_13_4" localSheetId="6" hidden="1">'General Ledger'!$N$746,'General Ledger'!$O$746,'General Ledger'!$M$749,'General Ledger'!$N$749,'General Ledger'!$O$749,'General Ledger'!$O$751,'General Ledger'!$O$753,'General Ledger'!$O$755,'General Ledger'!$O$757,'General Ledger'!$O$759,'General Ledger'!$M$763,'General Ledger'!$N$763,'General Ledger'!$O$763,'General Ledger'!$O$765,'General Ledger'!$O$767,'General Ledger'!$O$769</definedName>
    <definedName name="QB_FORMULA_14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14" localSheetId="4" hidden="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14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14_1" localSheetId="4" hidden="1">'PL Class'!$AF$37,'PL Class'!$H$38,'PL Class'!$I$38,'PL Class'!$J$38,'PL Class'!$K$38,'PL Class'!$L$38,'PL Class'!$M$38,'PL Class'!$N$38,'PL Class'!$O$38,'PL Class'!$P$38,'PL Class'!$Q$38,'PL Class'!$R$38,'PL Class'!$S$38,'PL Class'!$T$38,'PL Class'!$U$38,'PL Class'!$V$38</definedName>
    <definedName name="QB_FORMULA_14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14_2" localSheetId="4" hidden="1">'PL Class'!$N$48,'PL Class'!$O$48,'PL Class'!$P$48,'PL Class'!$Q$48,'PL Class'!$R$48,'PL Class'!$S$48,'PL Class'!$T$48,'PL Class'!$I$50,'PL Class'!$K$50,'PL Class'!$N$50,'PL Class'!$S$50,'PL Class'!$T$50,'PL Class'!$I$51,'PL Class'!$K$51,'PL Class'!$N$51,'PL Class'!$S$51</definedName>
    <definedName name="QB_FORMULA_14_3" localSheetId="6" hidden="1">'General Ledger'!$O$771,'General Ledger'!$O$773,'General Ledger'!$M$774,'General Ledger'!$N$774,'General Ledger'!$O$774,'General Ledger'!$O$777,'General Ledger'!$M$780,'General Ledger'!$N$780,'General Ledger'!$O$780,'General Ledger'!$M$784,'General Ledger'!$N$784,'General Ledger'!$O$784,'General Ledger'!$O$786,'General Ledger'!$O$788,'General Ledger'!$M$792,'General Ledger'!$N$792</definedName>
    <definedName name="QB_FORMULA_15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15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15_1" localSheetId="4" hidden="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15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15_2" localSheetId="4" hidden="1">'PL Class'!$W$38,'PL Class'!$X$38,'PL Class'!$Y$38,'PL Class'!$Z$38,'PL Class'!$AA$38,'PL Class'!$AB$38,'PL Class'!$AC$38,'PL Class'!$AD$38,'PL Class'!$AE$38,'PL Class'!$AF$38,'PL Class'!$I$40,'PL Class'!$L$40,'PL Class'!$Q$40,'PL Class'!$AE$40,'PL Class'!$AF$40,'PL Class'!$I$41</definedName>
    <definedName name="QB_FORMULA_15_3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15_3" localSheetId="4" hidden="1">'PL Class'!$T$51,'PL Class'!$I$52,'PL Class'!$K$52,'PL Class'!$N$52,'PL Class'!$S$52,'PL Class'!$T$52,'PL Class'!$I$53,'PL Class'!$K$53,'PL Class'!$N$53,'PL Class'!$S$53,'PL Class'!$T$53,'PL Class'!$I$54,'PL Class'!$K$54,'PL Class'!$N$54,'PL Class'!$S$54,'PL Class'!$T$54</definedName>
    <definedName name="QB_FORMULA_15_4" localSheetId="6" hidden="1">'General Ledger'!$O$792,'General Ledger'!$M$796,'General Ledger'!$N$796,'General Ledger'!$O$796,'General Ledger'!$M$800,'General Ledger'!$N$800,'General Ledger'!$O$800,'General Ledger'!$M$804,'General Ledger'!$N$804,'General Ledger'!$O$804,'General Ledger'!$M$807,'General Ledger'!$N$807,'General Ledger'!$O$807,'General Ledger'!$O$809,'General Ledger'!$O$812,'General Ledger'!$M$815</definedName>
    <definedName name="QB_FORMULA_16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16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16_1" localSheetId="4" hidden="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16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16_2" localSheetId="4" hidden="1">'PL Class'!$L$41,'PL Class'!$Q$41,'PL Class'!$AE$41,'PL Class'!$AF$41,'PL Class'!$I$42,'PL Class'!$L$42,'PL Class'!$Q$42,'PL Class'!$AE$42,'PL Class'!$AF$42,'PL Class'!$I$43,'PL Class'!$L$43,'PL Class'!$Q$43,'PL Class'!$AE$43,'PL Class'!$AF$43,'PL Class'!$I$44,'PL Class'!$L$44</definedName>
    <definedName name="QB_FORMULA_16_3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16_3" localSheetId="4" hidden="1">'PL Class'!$I$55,'PL Class'!$K$55,'PL Class'!$N$55,'PL Class'!$S$55,'PL Class'!$T$55,'PL Class'!$I$56,'PL Class'!$K$56,'PL Class'!$N$56,'PL Class'!$S$56,'PL Class'!$T$56,'PL Class'!$H$57,'PL Class'!$I$57,'PL Class'!$J$57,'PL Class'!$K$57,'PL Class'!$L$57,'PL Class'!$M$57</definedName>
    <definedName name="QB_FORMULA_16_4" localSheetId="6" hidden="1">'General Ledger'!$N$815,'General Ledger'!$O$815,'General Ledger'!$M$818,'General Ledger'!$N$818,'General Ledger'!$O$818,'General Ledger'!$M$822,'General Ledger'!$N$822,'General Ledger'!$O$822,'General Ledger'!$O$824,'General Ledger'!$O$826,'General Ledger'!$O$828,'General Ledger'!$O$830,'General Ledger'!$M$831,'General Ledger'!$N$831,'General Ledger'!$O$831,'General Ledger'!$O$833</definedName>
    <definedName name="QB_FORMULA_17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17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17_1" localSheetId="4" hidden="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17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17_2" localSheetId="4" hidden="1">'PL Class'!$Q$44,'PL Class'!$AE$44,'PL Class'!$AF$44,'PL Class'!$I$45,'PL Class'!$L$45,'PL Class'!$Q$45,'PL Class'!$AE$45,'PL Class'!$AF$45,'PL Class'!$I$46,'PL Class'!$L$46,'PL Class'!$Q$46,'PL Class'!$AE$46,'PL Class'!$AF$46,'PL Class'!$I$47,'PL Class'!$L$47,'PL Class'!$Q$47</definedName>
    <definedName name="QB_FORMULA_17_3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17_3" localSheetId="4" hidden="1">'PL Class'!$N$57,'PL Class'!$O$57,'PL Class'!$P$57,'PL Class'!$Q$57,'PL Class'!$R$57,'PL Class'!$S$57,'PL Class'!$T$57,'PL Class'!$I$60,'PL Class'!$K$60,'PL Class'!$N$60,'PL Class'!$S$60,'PL Class'!$T$60,'PL Class'!$H$61,'PL Class'!$I$61,'PL Class'!$J$61,'PL Class'!$K$61</definedName>
    <definedName name="QB_FORMULA_17_4" localSheetId="6" hidden="1">'General Ledger'!$O$835,'General Ledger'!$O$837,'General Ledger'!$O$839,'General Ledger'!$O$841,'General Ledger'!$M$842,'General Ledger'!$N$842,'General Ledger'!$O$842,'General Ledger'!$O$845,'General Ledger'!$O$847,'General Ledger'!$M$850,'General Ledger'!$N$850,'General Ledger'!$O$850,'General Ledger'!$O$852,'General Ledger'!$M$856,'General Ledger'!$N$856,'General Ledger'!$O$856</definedName>
    <definedName name="QB_FORMULA_18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18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18_1" localSheetId="4" hidden="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18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18_2" localSheetId="4" hidden="1">'PL Class'!$AE$47,'PL Class'!$AF$47,'PL Class'!$I$49,'PL Class'!$L$49,'PL Class'!$Q$49,'PL Class'!$AE$49,'PL Class'!$AF$49,'PL Class'!$I$50,'PL Class'!$L$50,'PL Class'!$Q$50,'PL Class'!$AE$50,'PL Class'!$AF$50,'PL Class'!$H$51,'PL Class'!$I$51,'PL Class'!$J$51,'PL Class'!$K$51</definedName>
    <definedName name="QB_FORMULA_18_3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18_3" localSheetId="4" hidden="1">'PL Class'!$L$61,'PL Class'!$M$61,'PL Class'!$N$61,'PL Class'!$O$61,'PL Class'!$P$61,'PL Class'!$Q$61,'PL Class'!$R$61,'PL Class'!$S$61,'PL Class'!$T$61,'PL Class'!$I$62,'PL Class'!$K$62,'PL Class'!$N$62,'PL Class'!$S$62,'PL Class'!$T$62,'PL Class'!$H$63,'PL Class'!$I$63</definedName>
    <definedName name="QB_FORMULA_18_4" localSheetId="6" hidden="1">'General Ledger'!$M$859,'General Ledger'!$N$859,'General Ledger'!$O$859,'General Ledger'!$M$863,'General Ledger'!$N$863,'General Ledger'!$O$863,'General Ledger'!$M$866,'General Ledger'!$N$866,'General Ledger'!$O$866,'General Ledger'!$M$869,'General Ledger'!$N$869,'General Ledger'!$O$869,'General Ledger'!$M$873,'General Ledger'!$N$873,'General Ledger'!$O$873,'General Ledger'!$O$876</definedName>
    <definedName name="QB_FORMULA_19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19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19_1" localSheetId="4" hidden="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19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19_2" localSheetId="4" hidden="1">'PL Class'!$L$51,'PL Class'!$M$51,'PL Class'!$N$51,'PL Class'!$O$51,'PL Class'!$P$51,'PL Class'!$Q$51,'PL Class'!$R$51,'PL Class'!$S$51,'PL Class'!$T$51,'PL Class'!$U$51,'PL Class'!$V$51,'PL Class'!$W$51,'PL Class'!$X$51,'PL Class'!$Y$51,'PL Class'!$Z$51,'PL Class'!$AA$51</definedName>
    <definedName name="QB_FORMULA_19_3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19_3" localSheetId="4" hidden="1">'PL Class'!$J$63,'PL Class'!$K$63,'PL Class'!$L$63,'PL Class'!$M$63,'PL Class'!$N$63,'PL Class'!$O$63,'PL Class'!$P$63,'PL Class'!$Q$63,'PL Class'!$R$63,'PL Class'!$S$63,'PL Class'!$T$63,'PL Class'!$I$65,'PL Class'!$K$65,'PL Class'!$N$65,'PL Class'!$S$65,'PL Class'!$T$65</definedName>
    <definedName name="QB_FORMULA_19_4" localSheetId="6" hidden="1">'General Ledger'!$O$878,'General Ledger'!$O$880,'General Ledger'!$O$882,'General Ledger'!$O$883,'General Ledger'!$O$885,'General Ledger'!$O$887,'General Ledger'!$O$889,'General Ledger'!$O$891,'General Ledger'!$O$893,'General Ledger'!$O$895,'General Ledger'!$M$896,'General Ledger'!$N$896,'General Ledger'!$O$896,'General Ledger'!$O$899,'General Ledger'!$O$901,'General Ledger'!$O$902</definedName>
    <definedName name="QB_FORMULA_2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2_1" localSheetId="5" hidden="1">'AP Aging'!#REF!,'AP Aging'!#REF!,'AP Aging'!#REF!,'AP Aging'!#REF!,'AP Aging'!#REF!,'AP Aging'!#REF!,'AP Aging'!#REF!,'AP Aging'!#REF!,'AP Aging'!#REF!,'AP Aging'!#REF!,'AP Aging'!#REF!,'AP Aging'!#REF!,'AP Aging'!#REF!,'AP Aging'!#REF!,'AP Aging'!#REF!,'AP Aging'!#REF!</definedName>
    <definedName name="QB_FORMULA_2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2_1" localSheetId="4" hidden="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2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2_2" localSheetId="4" hidden="1">'PL Class'!$Y$13,'PL Class'!$Z$13,'PL Class'!$AA$13,'PL Class'!$AB$13,'PL Class'!$AC$13,'PL Class'!$AD$13,'PL Class'!$AE$13,'PL Class'!$AF$13,'PL Class'!$I$14,'PL Class'!$L$14,'PL Class'!$Q$14,'PL Class'!$AE$14,'PL Class'!$AF$14,'PL Class'!$I$15,'PL Class'!$L$15,'PL Class'!$Q$15</definedName>
    <definedName name="QB_FORMULA_2_3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2_3" localSheetId="4" hidden="1">'PL Class'!$T$14,'PL Class'!$I$15,'PL Class'!$K$15,'PL Class'!$N$15,'PL Class'!$S$15,'PL Class'!$T$15,'PL Class'!$I$16,'PL Class'!$K$16,'PL Class'!$N$16,'PL Class'!$S$16,'PL Class'!$T$16,'PL Class'!$H$17,'PL Class'!$I$17,'PL Class'!$J$17,'PL Class'!$K$17,'PL Class'!$L$17</definedName>
    <definedName name="QB_FORMULA_2_4" localSheetId="6" hidden="1">'General Ledger'!$O$219,'General Ledger'!$O$221,'General Ledger'!$O$224,'General Ledger'!$O$226,'General Ledger'!$O$228,'General Ledger'!$O$229,'General Ledger'!$O$232,'General Ledger'!$O$234,'General Ledger'!$O$236,'General Ledger'!$O$238,'General Ledger'!$O$239,'General Ledger'!$O$241,'General Ledger'!$O$243,'General Ledger'!$M$253,'General Ledger'!$N$253,'General Ledger'!$O$253</definedName>
    <definedName name="QB_FORMULA_20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20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20_1" localSheetId="4" hidden="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20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20_2" localSheetId="4" hidden="1">'PL Class'!$AB$51,'PL Class'!$AC$51,'PL Class'!$AD$51,'PL Class'!$AE$51,'PL Class'!$AF$51,'PL Class'!$I$52,'PL Class'!$L$52,'PL Class'!$Q$52,'PL Class'!$AE$52,'PL Class'!$AF$52,'PL Class'!$H$53,'PL Class'!$I$53,'PL Class'!$J$53,'PL Class'!$K$53,'PL Class'!$L$53,'PL Class'!$M$53</definedName>
    <definedName name="QB_FORMULA_20_3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20_3" localSheetId="4" hidden="1">'PL Class'!$I$66,'PL Class'!$K$66,'PL Class'!$N$66,'PL Class'!$S$66,'PL Class'!$T$66,'PL Class'!$I$67,'PL Class'!$K$67,'PL Class'!$N$67,'PL Class'!$S$67,'PL Class'!$T$67,'PL Class'!$I$68,'PL Class'!$K$68,'PL Class'!$N$68,'PL Class'!$S$68,'PL Class'!$T$68,'PL Class'!$I$69</definedName>
    <definedName name="QB_FORMULA_20_4" localSheetId="6" hidden="1">'General Ledger'!$O$905,'General Ledger'!$O$907,'General Ledger'!$O$909,'General Ledger'!$O$911,'General Ledger'!$O$913,'General Ledger'!$O$915,'General Ledger'!$O$917,'General Ledger'!$O$919,'General Ledger'!$O$921,'General Ledger'!$O$923,'General Ledger'!$O$925,'General Ledger'!$O$926,'General Ledger'!$O$929,'General Ledger'!$O$931,'General Ledger'!$O$933,'General Ledger'!$O$935</definedName>
    <definedName name="QB_FORMULA_2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21" localSheetId="4" hidden="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21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21_1" localSheetId="4" hidden="1">'PL Class'!$N$53,'PL Class'!$O$53,'PL Class'!$P$53,'PL Class'!$Q$53,'PL Class'!$R$53,'PL Class'!$S$53,'PL Class'!$T$53,'PL Class'!$U$53,'PL Class'!$V$53,'PL Class'!$W$53,'PL Class'!$X$53,'PL Class'!$Y$53,'PL Class'!$Z$53,'PL Class'!$AA$53,'PL Class'!$AB$53,'PL Class'!$AC$53</definedName>
    <definedName name="QB_FORMULA_21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21_2" localSheetId="4" hidden="1">'PL Class'!$K$69,'PL Class'!$N$69,'PL Class'!$S$69,'PL Class'!$T$69,'PL Class'!$I$70,'PL Class'!$K$70,'PL Class'!$N$70,'PL Class'!$S$70,'PL Class'!$T$70,'PL Class'!$I$71,'PL Class'!$K$71,'PL Class'!$N$71,'PL Class'!$S$71,'PL Class'!$T$71,'PL Class'!$I$72,'PL Class'!$K$72</definedName>
    <definedName name="QB_FORMULA_21_3" localSheetId="6" hidden="1">'General Ledger'!$O$937,'General Ledger'!$O$939,'General Ledger'!$O$941,'General Ledger'!$O$943,'General Ledger'!$O$945,'General Ledger'!$O$947,'General Ledger'!$O$949,'General Ledger'!$O$950,'General Ledger'!$O$953,'General Ledger'!$O$955,'General Ledger'!$O$957,'General Ledger'!$O$959,'General Ledger'!$O$961,'General Ledger'!$O$963,'General Ledger'!$O$965,'General Ledger'!$O$968</definedName>
    <definedName name="QB_FORMULA_22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22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22_1" localSheetId="4" hidden="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22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22_2" localSheetId="4" hidden="1">'PL Class'!$AD$53,'PL Class'!$AE$53,'PL Class'!$AF$53,'PL Class'!$I$55,'PL Class'!$L$55,'PL Class'!$Q$55,'PL Class'!$AE$55,'PL Class'!$AF$55,'PL Class'!$I$56,'PL Class'!$L$56,'PL Class'!$Q$56,'PL Class'!$AE$56,'PL Class'!$AF$56,'PL Class'!$I$57,'PL Class'!$L$57,'PL Class'!$Q$57</definedName>
    <definedName name="QB_FORMULA_22_3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22_3" localSheetId="4" hidden="1">'PL Class'!$N$72,'PL Class'!$S$72,'PL Class'!$T$72,'PL Class'!$I$74,'PL Class'!$K$74,'PL Class'!$N$74,'PL Class'!$S$74,'PL Class'!$T$74,'PL Class'!$I$75,'PL Class'!$K$75,'PL Class'!$N$75,'PL Class'!$S$75,'PL Class'!$T$75,'PL Class'!$I$76,'PL Class'!$K$76,'PL Class'!$N$76</definedName>
    <definedName name="QB_FORMULA_22_4" localSheetId="6" hidden="1">'General Ledger'!$O$970,'General Ledger'!$O$972,'General Ledger'!$O$974,'General Ledger'!$O$976,'General Ledger'!$O$978,'General Ledger'!$O$979,'General Ledger'!$O$981,'General Ledger'!$O$984,'General Ledger'!$M$988,'General Ledger'!$N$988,'General Ledger'!$O$988,'General Ledger'!$O$990,'General Ledger'!$M$991,'General Ledger'!$N$991,'General Ledger'!$O$991,'General Ledger'!$O$993</definedName>
    <definedName name="QB_FORMULA_23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23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23_1" localSheetId="4" hidden="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23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23_2" localSheetId="4" hidden="1">'PL Class'!$AE$57,'PL Class'!$AF$57,'PL Class'!$I$58,'PL Class'!$L$58,'PL Class'!$Q$58,'PL Class'!$AE$58,'PL Class'!$AF$58,'PL Class'!$I$59,'PL Class'!$L$59,'PL Class'!$Q$59,'PL Class'!$AE$59,'PL Class'!$AF$59,'PL Class'!$I$60,'PL Class'!$L$60,'PL Class'!$Q$60,'PL Class'!$AE$60</definedName>
    <definedName name="QB_FORMULA_23_3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23_3" localSheetId="4" hidden="1">'PL Class'!$S$76,'PL Class'!$T$76,'PL Class'!$H$77,'PL Class'!$I$77,'PL Class'!$J$77,'PL Class'!$K$77,'PL Class'!$L$77,'PL Class'!$M$77,'PL Class'!$N$77,'PL Class'!$O$77,'PL Class'!$P$77,'PL Class'!$Q$77,'PL Class'!$R$77,'PL Class'!$S$77,'PL Class'!$T$77,'PL Class'!$I$79</definedName>
    <definedName name="QB_FORMULA_23_4" localSheetId="6" hidden="1">'General Ledger'!$O$995,'General Ledger'!$O$997,'General Ledger'!$O$1000,'General Ledger'!$O$1002,'General Ledger'!$O$1004,'General Ledger'!$O$1006,'General Ledger'!$O$1008,'General Ledger'!$O$1009,'General Ledger'!$M$1012,'General Ledger'!$N$1012,'General Ledger'!$O$1012,'General Ledger'!$O$1014,'General Ledger'!$M$1015,'General Ledger'!$N$1015,'General Ledger'!$O$1015,'General Ledger'!$M$1021</definedName>
    <definedName name="QB_FORMULA_24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24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24_1" localSheetId="4" hidden="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24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24_2" localSheetId="4" hidden="1">'PL Class'!$AF$60,'PL Class'!$I$61,'PL Class'!$L$61,'PL Class'!$Q$61,'PL Class'!$AE$61,'PL Class'!$AF$61,'PL Class'!$I$62,'PL Class'!$L$62,'PL Class'!$Q$62,'PL Class'!$AE$62,'PL Class'!$AF$62,'PL Class'!$H$63,'PL Class'!$I$63,'PL Class'!$J$63,'PL Class'!$K$63,'PL Class'!$L$63</definedName>
    <definedName name="QB_FORMULA_24_3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24_3" localSheetId="4" hidden="1">'PL Class'!$K$79,'PL Class'!$N$79,'PL Class'!$S$79,'PL Class'!$T$79,'PL Class'!$H$80,'PL Class'!$I$80,'PL Class'!$J$80,'PL Class'!$K$80,'PL Class'!$L$80,'PL Class'!$M$80,'PL Class'!$N$80,'PL Class'!$O$80,'PL Class'!$P$80,'PL Class'!$Q$80,'PL Class'!$R$80,'PL Class'!$S$80</definedName>
    <definedName name="QB_FORMULA_24_4" localSheetId="6" hidden="1">'General Ledger'!$N$1021,'General Ledger'!$O$1021,'General Ledger'!$O$1023,'General Ledger'!$O$1025,'General Ledger'!$M$1028,'General Ledger'!$N$1028,'General Ledger'!$O$1028,'General Ledger'!$O$1030,'General Ledger'!$O$1032,'General Ledger'!$O$1034,'General Ledger'!$M$1038,'General Ledger'!$N$1038,'General Ledger'!$O$1038,'General Ledger'!$M$1043,'General Ledger'!$N$1043,'General Ledger'!$O$1043</definedName>
    <definedName name="QB_FORMULA_25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25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25_1" localSheetId="4" hidden="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25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25_2" localSheetId="4" hidden="1">'PL Class'!$M$63,'PL Class'!$N$63,'PL Class'!$O$63,'PL Class'!$P$63,'PL Class'!$Q$63,'PL Class'!$R$63,'PL Class'!$S$63,'PL Class'!$T$63,'PL Class'!$U$63,'PL Class'!$V$63,'PL Class'!$W$63,'PL Class'!$X$63,'PL Class'!$Y$63,'PL Class'!$Z$63,'PL Class'!$AA$63,'PL Class'!$AB$63</definedName>
    <definedName name="QB_FORMULA_25_3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25_3" localSheetId="4" hidden="1">'PL Class'!$T$80,'PL Class'!$I$82,'PL Class'!$K$82,'PL Class'!$N$82,'PL Class'!$S$82,'PL Class'!$T$82,'PL Class'!$I$83,'PL Class'!$K$83,'PL Class'!$N$83,'PL Class'!$S$83,'PL Class'!$T$83,'PL Class'!$I$84,'PL Class'!$K$84,'PL Class'!$N$84,'PL Class'!$S$84,'PL Class'!$T$84</definedName>
    <definedName name="QB_FORMULA_25_4" localSheetId="6" hidden="1">'General Ledger'!$M$1048,'General Ledger'!$N$1048,'General Ledger'!$O$1048,'General Ledger'!$M$1051,'General Ledger'!$N$1051,'General Ledger'!$O$1051,'General Ledger'!$M$1054,'General Ledger'!$N$1054,'General Ledger'!$O$1054,'General Ledger'!$M$1058,'General Ledger'!$N$1058,'General Ledger'!$O$1058,'General Ledger'!$O$1061,'General Ledger'!$O$1063,'General Ledger'!$O$1065,'General Ledger'!$O$1067</definedName>
    <definedName name="QB_FORMULA_26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26" localSheetId="4" hidden="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26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26_1" localSheetId="4" hidden="1">'PL Class'!$AC$63,'PL Class'!$AD$63,'PL Class'!$AE$63,'PL Class'!$AF$63,'PL Class'!$I$65,'PL Class'!$L$65,'PL Class'!$Q$65,'PL Class'!$AE$65,'PL Class'!$AF$65,'PL Class'!$I$66,'PL Class'!$L$66,'PL Class'!$Q$66,'PL Class'!$AE$66,'PL Class'!$AF$66,'PL Class'!$H$67,'PL Class'!$I$67</definedName>
    <definedName name="QB_FORMULA_26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26_2" localSheetId="4" hidden="1">'PL Class'!$I$85,'PL Class'!$K$85,'PL Class'!$N$85,'PL Class'!$S$85,'PL Class'!$T$85,'PL Class'!$H$86,'PL Class'!$I$86,'PL Class'!$J$86,'PL Class'!$K$86,'PL Class'!$L$86,'PL Class'!$M$86,'PL Class'!$N$86,'PL Class'!$O$86,'PL Class'!$P$86,'PL Class'!$Q$86,'PL Class'!$R$86</definedName>
    <definedName name="QB_FORMULA_26_3" localSheetId="6" hidden="1">'General Ledger'!$M$1070,'General Ledger'!$N$1070,'General Ledger'!$O$1070,'General Ledger'!$M$1073,'General Ledger'!$N$1073,'General Ledger'!$O$1073,'General Ledger'!$M$1077,'General Ledger'!$N$1077,'General Ledger'!$O$1077,'General Ledger'!$M$1078,'General Ledger'!$N$1078,'General Ledger'!$O$1078,'General Ledger'!$M$1088,'General Ledger'!$N$1088,'General Ledger'!$O$1088,'General Ledger'!$O$1090</definedName>
    <definedName name="QB_FORMULA_27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27" localSheetId="4" hidden="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27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27_1" localSheetId="4" hidden="1">'PL Class'!$J$67,'PL Class'!$K$67,'PL Class'!$L$67,'PL Class'!$M$67,'PL Class'!$N$67,'PL Class'!$O$67,'PL Class'!$P$67,'PL Class'!$Q$67,'PL Class'!$R$67,'PL Class'!$S$67,'PL Class'!$T$67,'PL Class'!$U$67,'PL Class'!$V$67,'PL Class'!$W$67,'PL Class'!$X$67,'PL Class'!$Y$67</definedName>
    <definedName name="QB_FORMULA_27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27_2" localSheetId="4" hidden="1">'PL Class'!$S$86,'PL Class'!$T$86,'PL Class'!$I$87,'PL Class'!$K$87,'PL Class'!$N$87,'PL Class'!$S$87,'PL Class'!$T$87,'PL Class'!$I$88,'PL Class'!$K$88,'PL Class'!$N$88,'PL Class'!$S$88,'PL Class'!$T$88,'PL Class'!$I$89,'PL Class'!$K$89,'PL Class'!$N$89,'PL Class'!$S$89</definedName>
    <definedName name="QB_FORMULA_27_3" localSheetId="6" hidden="1">'General Ledger'!$O$1092,'General Ledger'!$M$1093,'General Ledger'!$N$1093,'General Ledger'!$O$1093,'General Ledger'!$M$1097,'General Ledger'!$N$1097,'General Ledger'!$O$1097,'General Ledger'!$O$1099,'General Ledger'!$M$1108,'General Ledger'!$N$1108,'General Ledger'!$O$1108,'General Ledger'!$M$1117,'General Ledger'!$N$1117,'General Ledger'!$O$1117,'General Ledger'!$O$1119,'General Ledger'!$M$1125</definedName>
    <definedName name="QB_FORMULA_28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28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28_1" localSheetId="4" hidden="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28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28_2" localSheetId="4" hidden="1">'PL Class'!$Z$67,'PL Class'!$AA$67,'PL Class'!$AB$67,'PL Class'!$AC$67,'PL Class'!$AD$67,'PL Class'!$AE$67,'PL Class'!$AF$67,'PL Class'!$I$69,'PL Class'!$L$69,'PL Class'!$Q$69,'PL Class'!$AE$69,'PL Class'!$AF$69,'PL Class'!$I$70,'PL Class'!$L$70,'PL Class'!$Q$70,'PL Class'!$AE$70</definedName>
    <definedName name="QB_FORMULA_28_3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28_3" localSheetId="4" hidden="1">'PL Class'!$T$89,'PL Class'!$I$90,'PL Class'!$K$90,'PL Class'!$N$90,'PL Class'!$S$90,'PL Class'!$T$90,'PL Class'!$I$91,'PL Class'!$K$91,'PL Class'!$N$91,'PL Class'!$S$91,'PL Class'!$T$91,'PL Class'!$I$92,'PL Class'!$K$92,'PL Class'!$N$92,'PL Class'!$S$92,'PL Class'!$T$92</definedName>
    <definedName name="QB_FORMULA_28_4" localSheetId="6" hidden="1">'General Ledger'!$N$1125,'General Ledger'!$O$1125,'General Ledger'!$M$1126,'General Ledger'!$N$1126,'General Ledger'!$O$1126,'General Ledger'!$M$1130,'General Ledger'!$N$1130,'General Ledger'!$O$1130,'General Ledger'!$O$1132,'General Ledger'!$O$1134,'General Ledger'!$O$1137,'General Ledger'!$M$1140,'General Ledger'!$N$1140,'General Ledger'!$O$1140,'General Ledger'!$M$1141,'General Ledger'!$N$1141</definedName>
    <definedName name="QB_FORMULA_29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29" localSheetId="4" hidden="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29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29_1" localSheetId="4" hidden="1">'PL Class'!$AF$70,'PL Class'!$I$71,'PL Class'!$L$71,'PL Class'!$Q$71,'PL Class'!$AE$71,'PL Class'!$AF$71,'PL Class'!$I$72,'PL Class'!$L$72,'PL Class'!$Q$72,'PL Class'!$AE$72,'PL Class'!$AF$72,'PL Class'!$I$73,'PL Class'!$L$73,'PL Class'!$Q$73,'PL Class'!$AE$73,'PL Class'!$AF$73</definedName>
    <definedName name="QB_FORMULA_29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29_2" localSheetId="4" hidden="1">'PL Class'!$I$93,'PL Class'!$K$93,'PL Class'!$N$93,'PL Class'!$S$93,'PL Class'!$T$93,'PL Class'!$H$94,'PL Class'!$I$94,'PL Class'!$J$94,'PL Class'!$K$94,'PL Class'!$L$94,'PL Class'!$M$94,'PL Class'!$N$94,'PL Class'!$O$94,'PL Class'!$P$94,'PL Class'!$Q$94,'PL Class'!$R$94</definedName>
    <definedName name="QB_FORMULA_29_3" localSheetId="6" hidden="1">'General Ledger'!$O$1141,'General Ledger'!$O$1143,'General Ledger'!$M$1161,'General Ledger'!$N$1161,'General Ledger'!$O$1161,'General Ledger'!$M$1164,'General Ledger'!$N$1164,'General Ledger'!$O$1164,'General Ledger'!$M$1168,'General Ledger'!$N$1168,'General Ledger'!$O$1168,'General Ledger'!$O$1170,'General Ledger'!$M$1181,'General Ledger'!$N$1181,'General Ledger'!$O$1181,'General Ledger'!$M$1184</definedName>
    <definedName name="QB_FORMULA_3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3_1" localSheetId="5" hidden="1">'AP Aging'!#REF!,'AP Aging'!#REF!,'AP Aging'!#REF!,'AP Aging'!#REF!,'AP Aging'!#REF!,'AP Aging'!#REF!,'AP Aging'!#REF!,'AP Aging'!#REF!,'AP Aging'!#REF!,'AP Aging'!#REF!,'AP Aging'!#REF!,'AP Aging'!#REF!,'AP Aging'!#REF!,'AP Aging'!#REF!,'AP Aging'!#REF!,'AP Aging'!#REF!</definedName>
    <definedName name="QB_FORMULA_3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3_1" localSheetId="4" hidden="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3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3_2" localSheetId="4" hidden="1">'PL Class'!$AE$15,'PL Class'!$AF$15,'PL Class'!$H$16,'PL Class'!$I$16,'PL Class'!$J$16,'PL Class'!$K$16,'PL Class'!$L$16,'PL Class'!$M$16,'PL Class'!$N$16,'PL Class'!$O$16,'PL Class'!$P$16,'PL Class'!$Q$16,'PL Class'!$R$16,'PL Class'!$S$16,'PL Class'!$T$16,'PL Class'!$U$16</definedName>
    <definedName name="QB_FORMULA_3_3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3_3" localSheetId="4" hidden="1">'PL Class'!$M$17,'PL Class'!$N$17,'PL Class'!$O$17,'PL Class'!$P$17,'PL Class'!$Q$17,'PL Class'!$R$17,'PL Class'!$S$17,'PL Class'!$T$17,'PL Class'!$H$18,'PL Class'!$I$18,'PL Class'!$J$18,'PL Class'!$K$18,'PL Class'!$L$18,'PL Class'!$M$18,'PL Class'!$N$18,'PL Class'!$O$18</definedName>
    <definedName name="QB_FORMULA_3_4" localSheetId="6" hidden="1">'General Ledger'!$O$255,'General Ledger'!$O$257,'General Ledger'!$O$260,'General Ledger'!$O$262,'General Ledger'!$O$263,'General Ledger'!$O$265,'General Ledger'!$O$267,'General Ledger'!$O$270,'General Ledger'!$O$272,'General Ledger'!$O$274,'General Ledger'!$O$276,'General Ledger'!$O$278,'General Ledger'!$O$279,'General Ledger'!$O$281,'General Ledger'!$O$283,'General Ledger'!$O$285</definedName>
    <definedName name="QB_FORMULA_30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30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30_1" localSheetId="4" hidden="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30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30_2" localSheetId="4" hidden="1">'PL Class'!$I$74,'PL Class'!$L$74,'PL Class'!$Q$74,'PL Class'!$AE$74,'PL Class'!$AF$74,'PL Class'!$I$75,'PL Class'!$L$75,'PL Class'!$Q$75,'PL Class'!$AE$75,'PL Class'!$AF$75,'PL Class'!$I$76,'PL Class'!$L$76,'PL Class'!$Q$76,'PL Class'!$AE$76,'PL Class'!$AF$76,'PL Class'!$I$78</definedName>
    <definedName name="QB_FORMULA_30_3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30_3" localSheetId="4" hidden="1">'PL Class'!$S$94,'PL Class'!$T$94,'PL Class'!$I$96,'PL Class'!$K$96,'PL Class'!$N$96,'PL Class'!$S$96,'PL Class'!$T$96,'PL Class'!$I$97,'PL Class'!$K$97,'PL Class'!$N$97,'PL Class'!$S$97,'PL Class'!$T$97,'PL Class'!$H$98,'PL Class'!$I$98,'PL Class'!$J$98,'PL Class'!$K$98</definedName>
    <definedName name="QB_FORMULA_30_4" localSheetId="6" hidden="1">'General Ledger'!$N$1184,'General Ledger'!$O$1184,'General Ledger'!$O$1186,'General Ledger'!$M$1187,'General Ledger'!$N$1187,'General Ledger'!$O$1187,'General Ledger'!$M$1191,'General Ledger'!$N$1191,'General Ledger'!$O$1191,'General Ledger'!$O$1193,'General Ledger'!$M$1197,'General Ledger'!$N$1197,'General Ledger'!$O$1197,'General Ledger'!$O$1199,'General Ledger'!$M$1200,'General Ledger'!$N$1200</definedName>
    <definedName name="QB_FORMULA_3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31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31_1" localSheetId="4" hidden="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31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31_2" localSheetId="4" hidden="1">'PL Class'!$L$78,'PL Class'!$Q$78,'PL Class'!$AE$78,'PL Class'!$AF$78,'PL Class'!$I$79,'PL Class'!$L$79,'PL Class'!$Q$79,'PL Class'!$AE$79,'PL Class'!$AF$79,'PL Class'!$H$80,'PL Class'!$I$80,'PL Class'!$J$80,'PL Class'!$K$80,'PL Class'!$L$80,'PL Class'!$M$80,'PL Class'!$N$80</definedName>
    <definedName name="QB_FORMULA_31_3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31_3" localSheetId="4" hidden="1">'PL Class'!$L$98,'PL Class'!$M$98,'PL Class'!$N$98,'PL Class'!$O$98,'PL Class'!$P$98,'PL Class'!$Q$98,'PL Class'!$R$98,'PL Class'!$S$98,'PL Class'!$T$98,'PL Class'!$I$100,'PL Class'!$K$100,'PL Class'!$N$100,'PL Class'!$S$100,'PL Class'!$T$100,'PL Class'!$I$101,'PL Class'!$K$101</definedName>
    <definedName name="QB_FORMULA_31_4" localSheetId="6" hidden="1">'General Ledger'!$O$1200,'General Ledger'!$O$1203,'General Ledger'!$O$1205,'General Ledger'!$O$1207,'General Ledger'!$M$1211,'General Ledger'!$N$1211,'General Ledger'!$O$1211,'General Ledger'!$O$1213,'General Ledger'!$M$1217,'General Ledger'!$N$1217,'General Ledger'!$O$1217,'General Ledger'!$O$1220,'General Ledger'!$O$1222,'General Ledger'!$O$1224,'General Ledger'!$O$1226,'General Ledger'!$O$1227</definedName>
    <definedName name="QB_FORMULA_32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32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32_1" localSheetId="4" hidden="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32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32_2" localSheetId="4" hidden="1">'PL Class'!$O$80,'PL Class'!$P$80,'PL Class'!$Q$80,'PL Class'!$R$80,'PL Class'!$S$80,'PL Class'!$T$80,'PL Class'!$U$80,'PL Class'!$V$80,'PL Class'!$W$80,'PL Class'!$X$80,'PL Class'!$Y$80,'PL Class'!$Z$80,'PL Class'!$AA$80,'PL Class'!$AB$80,'PL Class'!$AC$80,'PL Class'!$AD$80</definedName>
    <definedName name="QB_FORMULA_32_3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32_3" localSheetId="4" hidden="1">'PL Class'!$N$101,'PL Class'!$S$101,'PL Class'!$T$101,'PL Class'!$I$103,'PL Class'!$K$103,'PL Class'!$N$103,'PL Class'!$S$103,'PL Class'!$T$103,'PL Class'!$H$104,'PL Class'!$I$104,'PL Class'!$J$104,'PL Class'!$K$104,'PL Class'!$L$104,'PL Class'!$M$104,'PL Class'!$N$104,'PL Class'!$O$104</definedName>
    <definedName name="QB_FORMULA_32_4" localSheetId="6" hidden="1">'General Ledger'!$O$1230,'General Ledger'!$O$1232,'General Ledger'!$M$1235,'General Ledger'!$N$1235,'General Ledger'!$O$1235,'General Ledger'!$O$1237,'General Ledger'!$M$1238,'General Ledger'!$N$1238,'General Ledger'!$O$1238,'General Ledger'!$O$1241,'General Ledger'!$O$1243,'General Ledger'!$M$1254,'General Ledger'!$N$1254,'General Ledger'!$O$1254,'General Ledger'!$O$1256,'General Ledger'!$M$1257</definedName>
    <definedName name="QB_FORMULA_33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33" localSheetId="4" hidden="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33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33_1" localSheetId="4" hidden="1">'PL Class'!$AE$80,'PL Class'!$AF$80,'PL Class'!$I$82,'PL Class'!$L$82,'PL Class'!$Q$82,'PL Class'!$AE$82,'PL Class'!$AF$82,'PL Class'!$H$83,'PL Class'!$I$83,'PL Class'!$J$83,'PL Class'!$K$83,'PL Class'!$L$83,'PL Class'!$M$83,'PL Class'!$N$83,'PL Class'!$O$83,'PL Class'!$P$83</definedName>
    <definedName name="QB_FORMULA_33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33_2" localSheetId="4" hidden="1">'PL Class'!$P$104,'PL Class'!$Q$104,'PL Class'!$R$104,'PL Class'!$S$104,'PL Class'!$T$104,'PL Class'!$I$106,'PL Class'!$K$106,'PL Class'!$N$106,'PL Class'!$S$106,'PL Class'!$T$106,'PL Class'!$H$107,'PL Class'!$I$107,'PL Class'!$J$107,'PL Class'!$K$107,'PL Class'!$L$107,'PL Class'!$M$107</definedName>
    <definedName name="QB_FORMULA_33_3" localSheetId="6" hidden="1">'General Ledger'!$N$1257,'General Ledger'!$O$1257,'General Ledger'!$O$1259,'General Ledger'!$M$1262,'General Ledger'!$N$1262,'General Ledger'!$O$1262,'General Ledger'!$M$1267,'General Ledger'!$N$1267,'General Ledger'!$O$1267,'General Ledger'!$O$1269,'General Ledger'!$O$1271,'General Ledger'!$O$1274,'General Ledger'!$M$1277,'General Ledger'!$N$1277,'General Ledger'!$O$1277,'General Ledger'!$M$1278</definedName>
    <definedName name="QB_FORMULA_34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34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34_1" localSheetId="4" hidden="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34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34_2" localSheetId="4" hidden="1">'PL Class'!$Q$83,'PL Class'!$R$83,'PL Class'!$S$83,'PL Class'!$T$83,'PL Class'!$U$83,'PL Class'!$V$83,'PL Class'!$W$83,'PL Class'!$X$83,'PL Class'!$Y$83,'PL Class'!$Z$83,'PL Class'!$AA$83,'PL Class'!$AB$83,'PL Class'!$AC$83,'PL Class'!$AD$83,'PL Class'!$AE$83,'PL Class'!$AF$83</definedName>
    <definedName name="QB_FORMULA_34_3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34_3" localSheetId="4" hidden="1">'PL Class'!$N$107,'PL Class'!$O$107,'PL Class'!$P$107,'PL Class'!$Q$107,'PL Class'!$R$107,'PL Class'!$S$107,'PL Class'!$T$107,'PL Class'!$I$108,'PL Class'!$K$108,'PL Class'!$N$108,'PL Class'!$S$108,'PL Class'!$T$108,'PL Class'!$I$109,'PL Class'!$K$109,'PL Class'!$N$109,'PL Class'!$S$109</definedName>
    <definedName name="QB_FORMULA_34_4" localSheetId="6" hidden="1">'General Ledger'!$N$1278,'General Ledger'!$O$1278,'General Ledger'!$O$1280,'General Ledger'!$O$1282,'General Ledger'!$O$1284,'General Ledger'!$M$1285,'General Ledger'!$N$1285,'General Ledger'!$O$1285,'General Ledger'!$O$1288,'General Ledger'!$O$1290,'General Ledger'!$O$1291,'General Ledger'!$O$1295,'General Ledger'!$O$1297,'General Ledger'!$O$1299,'General Ledger'!$O$1301,'General Ledger'!$O$1302</definedName>
    <definedName name="QB_FORMULA_35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35" localSheetId="4" hidden="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35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35_1" localSheetId="4" hidden="1">'PL Class'!$I$84,'PL Class'!$L$84,'PL Class'!$Q$84,'PL Class'!$AE$84,'PL Class'!$AF$84,'PL Class'!$I$85,'PL Class'!$L$85,'PL Class'!$Q$85,'PL Class'!$AE$85,'PL Class'!$AF$85,'PL Class'!$I$86,'PL Class'!$L$86,'PL Class'!$Q$86,'PL Class'!$AE$86,'PL Class'!$AF$86,'PL Class'!$I$87</definedName>
    <definedName name="QB_FORMULA_35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35_2" localSheetId="4" hidden="1">'PL Class'!$T$109,'PL Class'!$I$110,'PL Class'!$K$110,'PL Class'!$N$110,'PL Class'!$S$110,'PL Class'!$T$110,'PL Class'!$H$111,'PL Class'!$I$111,'PL Class'!$J$111,'PL Class'!$K$111,'PL Class'!$L$111,'PL Class'!$M$111,'PL Class'!$N$111,'PL Class'!$O$111,'PL Class'!$P$111,'PL Class'!$Q$111</definedName>
    <definedName name="QB_FORMULA_35_3" localSheetId="6" hidden="1">'General Ledger'!$O$1304,'General Ledger'!$O$1306,'General Ledger'!$O$1308,'General Ledger'!$O$1309,'General Ledger'!$O$1312,'General Ledger'!$O$1314,'General Ledger'!$O$1316,'General Ledger'!$O$1317,'General Ledger'!$O$1320,'General Ledger'!$O$1322,'General Ledger'!$O$1324,'General Ledger'!$O$1326,'General Ledger'!$O$1328,'General Ledger'!$O$1330,'General Ledger'!$O$1333,'General Ledger'!$M$1353</definedName>
    <definedName name="QB_FORMULA_36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36" localSheetId="4" hidden="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36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36_1" localSheetId="4" hidden="1">'PL Class'!$L$87,'PL Class'!$Q$87,'PL Class'!$AE$87,'PL Class'!$AF$87,'PL Class'!$I$88,'PL Class'!$L$88,'PL Class'!$Q$88,'PL Class'!$AE$88,'PL Class'!$AF$88,'PL Class'!$I$89,'PL Class'!$L$89,'PL Class'!$Q$89,'PL Class'!$AE$89,'PL Class'!$AF$89,'PL Class'!$H$90,'PL Class'!$I$90</definedName>
    <definedName name="QB_FORMULA_36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36_2" localSheetId="4" hidden="1">'PL Class'!$R$111,'PL Class'!$S$111,'PL Class'!$T$111,'PL Class'!$I$114,'PL Class'!$K$114,'PL Class'!$N$114,'PL Class'!$S$114,'PL Class'!$T$114,'PL Class'!$H$115,'PL Class'!$I$115,'PL Class'!$J$115,'PL Class'!$K$115,'PL Class'!$L$115,'PL Class'!$M$115,'PL Class'!$N$115,'PL Class'!$O$115</definedName>
    <definedName name="QB_FORMULA_36_3" localSheetId="6" hidden="1">'General Ledger'!$N$1353,'General Ledger'!$O$1353,'General Ledger'!$O$1355,'General Ledger'!$M$1356,'General Ledger'!$N$1356,'General Ledger'!$O$1356,'General Ledger'!$O$1358,'General Ledger'!$O$1360,'General Ledger'!$M$1361,'General Ledger'!$N$1361,'General Ledger'!$O$1361,'General Ledger'!$O$1364,'General Ledger'!$O$1366,'General Ledger'!$O$1368,'General Ledger'!$O$1370,'General Ledger'!$O$1371</definedName>
    <definedName name="QB_FORMULA_37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37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37_1" localSheetId="4" hidden="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37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37_2" localSheetId="4" hidden="1">'PL Class'!$J$90,'PL Class'!$K$90,'PL Class'!$L$90,'PL Class'!$M$90,'PL Class'!$N$90,'PL Class'!$O$90,'PL Class'!$P$90,'PL Class'!$Q$90,'PL Class'!$R$90,'PL Class'!$S$90,'PL Class'!$T$90,'PL Class'!$U$90,'PL Class'!$V$90,'PL Class'!$W$90,'PL Class'!$X$90,'PL Class'!$Y$90</definedName>
    <definedName name="QB_FORMULA_37_3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37_3" localSheetId="4" hidden="1">'PL Class'!$P$115,'PL Class'!$Q$115,'PL Class'!$R$115,'PL Class'!$S$115,'PL Class'!$T$115,'PL Class'!$H$116,'PL Class'!$I$116,'PL Class'!$J$116,'PL Class'!$K$116,'PL Class'!$L$116,'PL Class'!$M$116,'PL Class'!$N$116,'PL Class'!$O$116,'PL Class'!$P$116,'PL Class'!$Q$116,'PL Class'!$R$116</definedName>
    <definedName name="QB_FORMULA_37_4" localSheetId="6" hidden="1">'General Ledger'!$O$1375,'General Ledger'!$O$1377,'General Ledger'!$O$1379,'General Ledger'!$O$1381,'General Ledger'!$O$1382,'General Ledger'!$O$1384,'General Ledger'!$O$1386,'General Ledger'!$O$1388,'General Ledger'!$O$1390,'General Ledger'!$O$1392,'General Ledger'!$O$1394,'General Ledger'!$O$1396,'General Ledger'!$O$1398,'General Ledger'!$O$1400,'General Ledger'!$O$1402,'General Ledger'!$O$1404</definedName>
    <definedName name="QB_FORMULA_38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38" localSheetId="4" hidden="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38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38_1" localSheetId="4" hidden="1">'PL Class'!$Z$90,'PL Class'!$AA$90,'PL Class'!$AB$90,'PL Class'!$AC$90,'PL Class'!$AD$90,'PL Class'!$AE$90,'PL Class'!$AF$90,'PL Class'!$I$92,'PL Class'!$L$92,'PL Class'!$Q$92,'PL Class'!$AE$92,'PL Class'!$AF$92,'PL Class'!$I$93,'PL Class'!$L$93,'PL Class'!$Q$93,'PL Class'!$AE$93</definedName>
    <definedName name="QB_FORMULA_38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38_2" localSheetId="4" hidden="1">'PL Class'!$S$116,'PL Class'!$T$116,'PL Class'!$H$117,'PL Class'!$I$117,'PL Class'!$J$117,'PL Class'!$K$117,'PL Class'!$L$117,'PL Class'!$M$117,'PL Class'!$N$117,'PL Class'!$O$117,'PL Class'!$P$117,'PL Class'!$Q$117,'PL Class'!$R$117,'PL Class'!$S$117,'PL Class'!$T$117,'PL Class'!$H$118</definedName>
    <definedName name="QB_FORMULA_38_3" localSheetId="6" hidden="1">'General Ledger'!$O$1406,'General Ledger'!$O$1408,'General Ledger'!$O$1410,'General Ledger'!$O$1411,'General Ledger'!$O$1413,'General Ledger'!$O$1416,'General Ledger'!$O$1418,'General Ledger'!$O$1420,'General Ledger'!$O$1421,'General Ledger'!$O$1423,'General Ledger'!$O$1425,'General Ledger'!$O$1427,'General Ledger'!$O$1429,'General Ledger'!$O$1431,'General Ledger'!$O$1433,'General Ledger'!$O$1435</definedName>
    <definedName name="QB_FORMULA_39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39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39_1" localSheetId="4" hidden="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39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39_2" localSheetId="4" hidden="1">'PL Class'!$AF$93,'PL Class'!$H$94,'PL Class'!$I$94,'PL Class'!$J$94,'PL Class'!$K$94,'PL Class'!$L$94,'PL Class'!$M$94,'PL Class'!$N$94,'PL Class'!$O$94,'PL Class'!$P$94,'PL Class'!$Q$94,'PL Class'!$R$94,'PL Class'!$S$94,'PL Class'!$T$94,'PL Class'!$U$94,'PL Class'!$V$94</definedName>
    <definedName name="QB_FORMULA_39_3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39_3" localSheetId="4" hidden="1">'PL Class'!$I$118,'PL Class'!$J$118,'PL Class'!$K$118,'PL Class'!$L$118,'PL Class'!$M$118,'PL Class'!$N$118,'PL Class'!$O$118,'PL Class'!$P$118,'PL Class'!$Q$118,'PL Class'!$R$118,'PL Class'!$S$118,'PL Class'!$T$118,'PL Class'!$H$119,'PL Class'!$I$119,'PL Class'!$J$119,'PL Class'!$K$119</definedName>
    <definedName name="QB_FORMULA_39_4" localSheetId="6" hidden="1">'General Ledger'!$O$1437,'General Ledger'!$O$1439,'General Ledger'!$O$1441,'General Ledger'!$O$1443,'General Ledger'!$O$1445,'General Ledger'!$O$1447,'General Ledger'!$O$1450,'General Ledger'!$O$1452,'General Ledger'!$O$1454,'General Ledger'!$O$1456,'General Ledger'!$O$1457,'General Ledger'!$O$1459,'General Ledger'!$O$1461,'General Ledger'!$O$1463,'General Ledger'!$O$1465,'General Ledger'!$O$1467</definedName>
    <definedName name="QB_FORMULA_4" localSheetId="5" hidden="1">'AP Aging'!#REF!,'AP Aging'!#REF!,'AP Aging'!#REF!,'AP Aging'!#REF!,'AP Aging'!#REF!,'AP Aging'!#REF!,'AP Aging'!#REF!,'AP Aging'!#REF!,'AP Aging'!#REF!,'AP Aging'!#REF!,'AP Aging'!#REF!,'AP Aging'!#REF!,'AP Aging'!#REF!,'AP Aging'!#REF!,'AP Aging'!#REF!,'AP Aging'!#REF!</definedName>
    <definedName name="QB_FORMULA_4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4" localSheetId="4" hidden="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4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4_1" localSheetId="4" hidden="1">'PL Class'!$V$16,'PL Class'!$W$16,'PL Class'!$X$16,'PL Class'!$Y$16,'PL Class'!$Z$16,'PL Class'!$AA$16,'PL Class'!$AB$16,'PL Class'!$AC$16,'PL Class'!$AD$16,'PL Class'!$AE$16,'PL Class'!$AF$16,'PL Class'!$I$18,'PL Class'!$L$18,'PL Class'!$Q$18,'PL Class'!$AE$18,'PL Class'!$AF$18</definedName>
    <definedName name="QB_FORMULA_4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4_2" localSheetId="4" hidden="1">'PL Class'!$P$18,'PL Class'!$Q$18,'PL Class'!$R$18,'PL Class'!$S$18,'PL Class'!$T$18,'PL Class'!$H$19,'PL Class'!$I$19,'PL Class'!$J$19,'PL Class'!$K$19,'PL Class'!$L$19,'PL Class'!$M$19,'PL Class'!$N$19,'PL Class'!$O$19,'PL Class'!$P$19,'PL Class'!$Q$19,'PL Class'!$R$19</definedName>
    <definedName name="QB_FORMULA_4_3" localSheetId="6" hidden="1">'General Ledger'!$O$287,'General Ledger'!$O$289,'General Ledger'!$M$414,'General Ledger'!$N$414,'General Ledger'!$O$414,'General Ledger'!$O$416,'General Ledger'!$O$418,'General Ledger'!$M$462,'General Ledger'!$N$462,'General Ledger'!$O$462,'General Ledger'!$O$464,'General Ledger'!$O$466,'General Ledger'!$O$469,'General Ledger'!$O$471,'General Ledger'!$O$473,'General Ledger'!$O$475</definedName>
    <definedName name="QB_FORMULA_40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40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40_1" localSheetId="4" hidden="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40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40_2" localSheetId="4" hidden="1">'PL Class'!$W$94,'PL Class'!$X$94,'PL Class'!$Y$94,'PL Class'!$Z$94,'PL Class'!$AA$94,'PL Class'!$AB$94,'PL Class'!$AC$94,'PL Class'!$AD$94,'PL Class'!$AE$94,'PL Class'!$AF$94,'PL Class'!$I$96,'PL Class'!$L$96,'PL Class'!$Q$96,'PL Class'!$AE$96,'PL Class'!$AF$96,'PL Class'!$I$97</definedName>
    <definedName name="QB_FORMULA_40_3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40_3" localSheetId="4" hidden="1">'PL Class'!$L$119,'PL Class'!$M$119,'PL Class'!$N$119,'PL Class'!$O$119,'PL Class'!$P$119,'PL Class'!$Q$119,'PL Class'!$R$119,'PL Class'!$S$119,'PL Class'!$T$119</definedName>
    <definedName name="QB_FORMULA_40_4" localSheetId="6" hidden="1">'General Ledger'!$O$1469,'General Ledger'!$O$1471,'General Ledger'!$O$1473,'General Ledger'!$O$1475,'General Ledger'!$O$1477,'General Ledger'!$O$1479,'General Ledger'!$O$1481,'General Ledger'!$M$1482,'General Ledger'!$N$1482,'General Ledger'!$O$1482</definedName>
    <definedName name="QB_FORMULA_4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41" localSheetId="4" hidden="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41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41_1" localSheetId="4" hidden="1">'PL Class'!$L$97,'PL Class'!$Q$97,'PL Class'!$AE$97,'PL Class'!$AF$97,'PL Class'!$I$99,'PL Class'!$L$99,'PL Class'!$Q$99,'PL Class'!$AE$99,'PL Class'!$AF$99,'PL Class'!$H$100,'PL Class'!$I$100,'PL Class'!$J$100,'PL Class'!$K$100,'PL Class'!$L$100,'PL Class'!$M$100,'PL Class'!$N$100</definedName>
    <definedName name="QB_FORMULA_42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42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42_1" localSheetId="4" hidden="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42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42_2" localSheetId="4" hidden="1">'PL Class'!$O$100,'PL Class'!$P$100,'PL Class'!$Q$100,'PL Class'!$R$100,'PL Class'!$S$100,'PL Class'!$T$100,'PL Class'!$U$100,'PL Class'!$V$100,'PL Class'!$W$100,'PL Class'!$X$100,'PL Class'!$Y$100,'PL Class'!$Z$100,'PL Class'!$AA$100,'PL Class'!$AB$100,'PL Class'!$AC$100,'PL Class'!$AD$100</definedName>
    <definedName name="QB_FORMULA_43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43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43_1" localSheetId="4" hidden="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43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43_2" localSheetId="4" hidden="1">'PL Class'!$AE$100,'PL Class'!$AF$100,'PL Class'!$I$102,'PL Class'!$L$102,'PL Class'!$Q$102,'PL Class'!$AE$102,'PL Class'!$AF$102,'PL Class'!$H$103,'PL Class'!$I$103,'PL Class'!$J$103,'PL Class'!$K$103,'PL Class'!$L$103,'PL Class'!$M$103,'PL Class'!$N$103,'PL Class'!$O$103,'PL Class'!$P$103</definedName>
    <definedName name="QB_FORMULA_44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44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44_1" localSheetId="4" hidden="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44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44_2" localSheetId="4" hidden="1">'PL Class'!$Q$103,'PL Class'!$R$103,'PL Class'!$S$103,'PL Class'!$T$103,'PL Class'!$U$103,'PL Class'!$V$103,'PL Class'!$W$103,'PL Class'!$X$103,'PL Class'!$Y$103,'PL Class'!$Z$103,'PL Class'!$AA$103,'PL Class'!$AB$103,'PL Class'!$AC$103,'PL Class'!$AD$103,'PL Class'!$AE$103,'PL Class'!$AF$103</definedName>
    <definedName name="QB_FORMULA_45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45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45_1" localSheetId="4" hidden="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45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45_2" localSheetId="4" hidden="1">'PL Class'!$I$104,'PL Class'!$L$104,'PL Class'!$Q$104,'PL Class'!$AE$104,'PL Class'!$AF$104,'PL Class'!$I$105,'PL Class'!$L$105,'PL Class'!$Q$105,'PL Class'!$AE$105,'PL Class'!$AF$105,'PL Class'!$I$106,'PL Class'!$L$106,'PL Class'!$Q$106,'PL Class'!$AE$106,'PL Class'!$AF$106,'PL Class'!$I$107</definedName>
    <definedName name="QB_FORMULA_46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46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46_1" localSheetId="4" hidden="1">'PL Class'!#REF!,'PL Class'!#REF!,'PL Class'!#REF!,'PL Class'!#REF!,'PL Class'!#REF!,'PL Class'!#REF!,'PL Class'!#REF!,'PL Class'!#REF!</definedName>
    <definedName name="QB_FORMULA_46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46_2" localSheetId="4" hidden="1">'PL Class'!$L$107,'PL Class'!$Q$107,'PL Class'!$AE$107,'PL Class'!$AF$107,'PL Class'!$H$108,'PL Class'!$I$108,'PL Class'!$J$108,'PL Class'!$K$108,'PL Class'!$L$108,'PL Class'!$M$108,'PL Class'!$N$108,'PL Class'!$O$108,'PL Class'!$P$108,'PL Class'!$Q$108,'PL Class'!$R$108,'PL Class'!$S$108</definedName>
    <definedName name="QB_FORMULA_47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47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47_1" localSheetId="4" hidden="1">'PL Class'!$T$108,'PL Class'!$U$108,'PL Class'!$V$108,'PL Class'!$W$108,'PL Class'!$X$108,'PL Class'!$Y$108,'PL Class'!$Z$108,'PL Class'!$AA$108,'PL Class'!$AB$108,'PL Class'!$AC$108,'PL Class'!$AD$108,'PL Class'!$AE$108,'PL Class'!$AF$108,'PL Class'!$I$111,'PL Class'!$L$111,'PL Class'!$Q$111</definedName>
    <definedName name="QB_FORMULA_47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48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48" localSheetId="4" hidden="1">'PL Class'!$AE$111,'PL Class'!$AF$111,'PL Class'!$H$112,'PL Class'!$I$112,'PL Class'!$J$112,'PL Class'!$K$112,'PL Class'!$L$112,'PL Class'!$M$112,'PL Class'!$N$112,'PL Class'!$O$112,'PL Class'!$P$112,'PL Class'!$Q$112,'PL Class'!$R$112,'PL Class'!$S$112,'PL Class'!$T$112,'PL Class'!$U$112</definedName>
    <definedName name="QB_FORMULA_48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49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49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49_1" localSheetId="4" hidden="1">'PL Class'!$V$112,'PL Class'!$W$112,'PL Class'!$X$112,'PL Class'!$Y$112,'PL Class'!$Z$112,'PL Class'!$AA$112,'PL Class'!$AB$112,'PL Class'!$AC$112,'PL Class'!$AD$112,'PL Class'!$AE$112,'PL Class'!$AF$112,'PL Class'!$H$113,'PL Class'!$I$113,'PL Class'!$J$113,'PL Class'!$K$113,'PL Class'!$L$113</definedName>
    <definedName name="QB_FORMULA_49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5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5_1" localSheetId="5" hidden="1">'AP Aging'!#REF!,'AP Aging'!#REF!,'AP Aging'!#REF!,'AP Aging'!#REF!,'AP Aging'!#REF!,'AP Aging'!#REF!,'AP Aging'!#REF!,'AP Aging'!#REF!,'AP Aging'!#REF!,'AP Aging'!#REF!,'AP Aging'!#REF!,'AP Aging'!#REF!,'AP Aging'!#REF!,'AP Aging'!#REF!,'AP Aging'!#REF!,'AP Aging'!#REF!</definedName>
    <definedName name="QB_FORMULA_5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5_1" localSheetId="4" hidden="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5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5_2" localSheetId="4" hidden="1">'PL Class'!$H$19,'PL Class'!$I$19,'PL Class'!$J$19,'PL Class'!$K$19,'PL Class'!$L$19,'PL Class'!$M$19,'PL Class'!$N$19,'PL Class'!$O$19,'PL Class'!$P$19,'PL Class'!$Q$19,'PL Class'!$R$19,'PL Class'!$S$19,'PL Class'!$T$19,'PL Class'!$U$19,'PL Class'!$V$19,'PL Class'!$W$19</definedName>
    <definedName name="QB_FORMULA_5_3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5_3" localSheetId="4" hidden="1">'PL Class'!$S$19,'PL Class'!$T$19,'PL Class'!$I$22,'PL Class'!$K$22,'PL Class'!$N$22,'PL Class'!$S$22,'PL Class'!$T$22,'PL Class'!$I$23,'PL Class'!$K$23,'PL Class'!$N$23,'PL Class'!$S$23,'PL Class'!$T$23,'PL Class'!$I$24,'PL Class'!$K$24,'PL Class'!$N$24,'PL Class'!$S$24</definedName>
    <definedName name="QB_FORMULA_5_4" localSheetId="6" hidden="1">'General Ledger'!$O$478,'General Ledger'!$O$480,'General Ledger'!$M$486,'General Ledger'!$N$486,'General Ledger'!$O$486,'General Ledger'!$M$487,'General Ledger'!$N$487,'General Ledger'!$O$487,'General Ledger'!$O$490,'General Ledger'!$O$492,'General Ledger'!$O$494,'General Ledger'!$O$496,'General Ledger'!$O$498,'General Ledger'!$O$500,'General Ledger'!$O$502,'General Ledger'!$O$504</definedName>
    <definedName name="QB_FORMULA_50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50" localSheetId="4" hidden="1">'PL Class'!$M$113,'PL Class'!$N$113,'PL Class'!$O$113,'PL Class'!$P$113,'PL Class'!$Q$113,'PL Class'!$R$113,'PL Class'!$S$113,'PL Class'!$T$113,'PL Class'!$U$113,'PL Class'!$V$113,'PL Class'!$W$113,'PL Class'!$X$113,'PL Class'!$Y$113,'PL Class'!$Z$113,'PL Class'!$AA$113,'PL Class'!$AB$113</definedName>
    <definedName name="QB_FORMULA_50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5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51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51_1" localSheetId="4" hidden="1">'PL Class'!$AC$113,'PL Class'!$AD$113,'PL Class'!$AE$113,'PL Class'!$AF$113,'PL Class'!$H$114,'PL Class'!$I$114,'PL Class'!$J$114,'PL Class'!$K$114,'PL Class'!$L$114,'PL Class'!$M$114,'PL Class'!$N$114,'PL Class'!$O$114,'PL Class'!$P$114,'PL Class'!$Q$114,'PL Class'!$R$114,'PL Class'!$S$114</definedName>
    <definedName name="QB_FORMULA_51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52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52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52_1" localSheetId="4" hidden="1">'PL Class'!$T$114,'PL Class'!$U$114,'PL Class'!$V$114,'PL Class'!$W$114,'PL Class'!$X$114,'PL Class'!$Y$114,'PL Class'!$Z$114,'PL Class'!$AA$114,'PL Class'!$AB$114,'PL Class'!$AC$114,'PL Class'!$AD$114,'PL Class'!$AE$114,'PL Class'!$AF$114,'PL Class'!$H$115,'PL Class'!$I$115,'PL Class'!$J$115</definedName>
    <definedName name="QB_FORMULA_52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53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53" localSheetId="4" hidden="1">'PL Class'!$K$115,'PL Class'!$L$115,'PL Class'!$M$115,'PL Class'!$N$115,'PL Class'!$O$115,'PL Class'!$P$115,'PL Class'!$Q$115,'PL Class'!$R$115,'PL Class'!$S$115,'PL Class'!$T$115,'PL Class'!$U$115,'PL Class'!$V$115,'PL Class'!$W$115,'PL Class'!$X$115,'PL Class'!$Y$115,'PL Class'!$Z$115</definedName>
    <definedName name="QB_FORMULA_53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54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54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54_1" localSheetId="4" hidden="1">'PL Class'!$AA$115,'PL Class'!$AB$115,'PL Class'!$AC$115,'PL Class'!$AD$115,'PL Class'!$AE$115,'PL Class'!$AF$115,'PL Class'!$H$116,'PL Class'!$I$116,'PL Class'!$J$116,'PL Class'!$K$116,'PL Class'!$L$116,'PL Class'!$M$116,'PL Class'!$N$116,'PL Class'!$O$116,'PL Class'!$P$116,'PL Class'!$Q$116</definedName>
    <definedName name="QB_FORMULA_54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55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55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55_1" localSheetId="4" hidden="1">'PL Class'!$R$116,'PL Class'!$S$116,'PL Class'!$T$116,'PL Class'!$U$116,'PL Class'!$V$116,'PL Class'!$W$116,'PL Class'!$X$116,'PL Class'!$Y$116,'PL Class'!$Z$116,'PL Class'!$AA$116,'PL Class'!$AB$116,'PL Class'!$AC$116,'PL Class'!$AD$116,'PL Class'!$AE$116,'PL Class'!$AF$116</definedName>
    <definedName name="QB_FORMULA_55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56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56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56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57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57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58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58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58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59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59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59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6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6_1" localSheetId="5" hidden="1">'AP Aging'!#REF!,'AP Aging'!#REF!,'AP Aging'!#REF!,'AP Aging'!#REF!,'AP Aging'!#REF!,'AP Aging'!#REF!,'AP Aging'!#REF!,'AP Aging'!#REF!,'AP Aging'!#REF!,'AP Aging'!#REF!,'AP Aging'!#REF!,'AP Aging'!#REF!,'AP Aging'!#REF!,'AP Aging'!#REF!,'AP Aging'!#REF!,'AP Aging'!#REF!</definedName>
    <definedName name="QB_FORMULA_6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6_1" localSheetId="4" hidden="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6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6_2" localSheetId="4" hidden="1">'PL Class'!$X$19,'PL Class'!$Y$19,'PL Class'!$Z$19,'PL Class'!$AA$19,'PL Class'!$AB$19,'PL Class'!$AC$19,'PL Class'!$AD$19,'PL Class'!$AE$19,'PL Class'!$AF$19,'PL Class'!$H$20,'PL Class'!$I$20,'PL Class'!$J$20,'PL Class'!$K$20,'PL Class'!$L$20,'PL Class'!$M$20,'PL Class'!$N$20</definedName>
    <definedName name="QB_FORMULA_6_3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6_3" localSheetId="4" hidden="1">'PL Class'!$T$24,'PL Class'!$I$25,'PL Class'!$K$25,'PL Class'!$N$25,'PL Class'!$S$25,'PL Class'!$T$25,'PL Class'!$I$26,'PL Class'!$K$26,'PL Class'!$N$26,'PL Class'!$S$26,'PL Class'!$T$26,'PL Class'!$I$27,'PL Class'!$K$27,'PL Class'!$N$27,'PL Class'!$S$27,'PL Class'!$T$27</definedName>
    <definedName name="QB_FORMULA_6_4" localSheetId="6" hidden="1">'General Ledger'!$O$506,'General Ledger'!$O$508,'General Ledger'!$O$509,'General Ledger'!$M$513,'General Ledger'!$N$513,'General Ledger'!$O$513,'General Ledger'!$M$551,'General Ledger'!$N$551,'General Ledger'!$O$551,'General Ledger'!$O$553,'General Ledger'!$O$555,'General Ledger'!$O$557,'General Ledger'!$M$558,'General Ledger'!$N$558,'General Ledger'!$O$558,'General Ledger'!$O$560</definedName>
    <definedName name="QB_FORMULA_60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60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60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6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61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62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62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62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63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63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64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64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65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65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65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66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66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67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67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68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68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68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69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69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7" localSheetId="5" hidden="1">'AP Aging'!#REF!,'AP Aging'!#REF!,'AP Aging'!#REF!,'AP Aging'!#REF!,'AP Aging'!#REF!,'AP Aging'!#REF!,'AP Aging'!#REF!,'AP Aging'!#REF!,'AP Aging'!#REF!,'AP Aging'!#REF!,'AP Aging'!#REF!,'AP Aging'!#REF!,'AP Aging'!#REF!,'AP Aging'!#REF!,'AP Aging'!#REF!,'AP Aging'!#REF!</definedName>
    <definedName name="QB_FORMULA_7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7" localSheetId="4" hidden="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7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7_1" localSheetId="4" hidden="1">'PL Class'!$O$20,'PL Class'!$P$20,'PL Class'!$Q$20,'PL Class'!$R$20,'PL Class'!$S$20,'PL Class'!$T$20,'PL Class'!$U$20,'PL Class'!$V$20,'PL Class'!$W$20,'PL Class'!$X$20,'PL Class'!$Y$20,'PL Class'!$Z$20,'PL Class'!$AA$20,'PL Class'!$AB$20,'PL Class'!$AC$20,'PL Class'!$AD$20</definedName>
    <definedName name="QB_FORMULA_7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7_2" localSheetId="4" hidden="1">'PL Class'!$I$28,'PL Class'!$K$28,'PL Class'!$N$28,'PL Class'!$S$28,'PL Class'!$T$28,'PL Class'!$I$29,'PL Class'!$K$29,'PL Class'!$N$29,'PL Class'!$S$29,'PL Class'!$T$29,'PL Class'!$I$30,'PL Class'!$K$30,'PL Class'!$N$30,'PL Class'!$S$30,'PL Class'!$T$30,'PL Class'!$I$31</definedName>
    <definedName name="QB_FORMULA_7_3" localSheetId="6" hidden="1">'General Ledger'!$O$562,'General Ledger'!$O$564,'General Ledger'!$O$566,'General Ledger'!$O$568,'General Ledger'!$O$570,'General Ledger'!$O$572,'General Ledger'!$O$574,'General Ledger'!$O$576,'General Ledger'!$O$578,'General Ledger'!$O$580,'General Ledger'!$O$582,'General Ledger'!$O$584,'General Ledger'!$O$586,'General Ledger'!$O$588,'General Ledger'!$O$594,'General Ledger'!$O$596</definedName>
    <definedName name="QB_FORMULA_70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70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70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7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71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72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72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72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73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73_1" localSheetId="6" hidden="1">'General Ledger'!#REF!</definedName>
    <definedName name="QB_FORMULA_73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74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74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75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76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76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77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78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78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79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8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8_1" localSheetId="5" hidden="1">'AP Aging'!#REF!,'AP Aging'!#REF!,'AP Aging'!#REF!,'AP Aging'!#REF!,'AP Aging'!#REF!,'AP Aging'!#REF!,'AP Aging'!#REF!,'AP Aging'!#REF!,'AP Aging'!#REF!,'AP Aging'!#REF!,'AP Aging'!#REF!,'AP Aging'!#REF!,'AP Aging'!#REF!</definedName>
    <definedName name="QB_FORMULA_8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8_1" localSheetId="4" hidden="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8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8_2" localSheetId="4" hidden="1">'PL Class'!$AE$20,'PL Class'!$AF$20,'PL Class'!$H$21,'PL Class'!$I$21,'PL Class'!$J$21,'PL Class'!$K$21,'PL Class'!$L$21,'PL Class'!$M$21,'PL Class'!$N$21,'PL Class'!$O$21,'PL Class'!$P$21,'PL Class'!$Q$21,'PL Class'!$R$21,'PL Class'!$S$21,'PL Class'!$T$21,'PL Class'!$U$21</definedName>
    <definedName name="QB_FORMULA_8_3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8_3" localSheetId="4" hidden="1">'PL Class'!$K$31,'PL Class'!$N$31,'PL Class'!$S$31,'PL Class'!$T$31,'PL Class'!$I$32,'PL Class'!$K$32,'PL Class'!$N$32,'PL Class'!$S$32,'PL Class'!$T$32,'PL Class'!$I$33,'PL Class'!$K$33,'PL Class'!$N$33,'PL Class'!$S$33,'PL Class'!$T$33,'PL Class'!$H$34,'PL Class'!$I$34</definedName>
    <definedName name="QB_FORMULA_8_4" localSheetId="6" hidden="1">'General Ledger'!$O$598,'General Ledger'!$M$602,'General Ledger'!$N$602,'General Ledger'!$O$602,'General Ledger'!$M$603,'General Ledger'!$N$603,'General Ledger'!$O$603,'General Ledger'!$M$606,'General Ledger'!$N$606,'General Ledger'!$O$606,'General Ledger'!$M$632,'General Ledger'!$N$632,'General Ledger'!$O$632,'General Ledger'!$M$643,'General Ledger'!$N$643,'General Ledger'!$O$643</definedName>
    <definedName name="QB_FORMULA_80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80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8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81_1" localSheetId="6" hidden="1">'General Ledger'!#REF!,'General Ledger'!#REF!,'General Ledger'!#REF!,'General Ledger'!#REF!,'General Ledger'!#REF!</definedName>
    <definedName name="QB_FORMULA_83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85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87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89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9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9_1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9_1" localSheetId="4" hidden="1">'PL Class'!#REF!,'PL Class'!#REF!,'PL Class'!#REF!,'PL Class'!#REF!,'PL Class'!#REF!,'PL Class'!#REF!,'PL Class'!#REF!,'PL Class'!#REF!,'PL Class'!#REF!,'PL Class'!#REF!,'PL Class'!#REF!,'PL Class'!#REF!,'PL Class'!#REF!,'PL Class'!#REF!,'PL Class'!#REF!,'PL Class'!#REF!</definedName>
    <definedName name="QB_FORMULA_9_2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9_2" localSheetId="4" hidden="1">'PL Class'!$V$21,'PL Class'!$W$21,'PL Class'!$X$21,'PL Class'!$Y$21,'PL Class'!$Z$21,'PL Class'!$AA$21,'PL Class'!$AB$21,'PL Class'!$AC$21,'PL Class'!$AD$21,'PL Class'!$AE$21,'PL Class'!$AF$21,'PL Class'!$I$24,'PL Class'!$L$24,'PL Class'!$Q$24,'PL Class'!$AE$24,'PL Class'!$AF$24</definedName>
    <definedName name="QB_FORMULA_9_3" localSheetId="6" hidden="1">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Ledger'!#REF!,'General Ledger'!#REF!</definedName>
    <definedName name="QB_FORMULA_9_3" localSheetId="4" hidden="1">'PL Class'!$J$34,'PL Class'!$K$34,'PL Class'!$L$34,'PL Class'!$M$34,'PL Class'!$N$34,'PL Class'!$O$34,'PL Class'!$P$34,'PL Class'!$Q$34,'PL Class'!$R$34,'PL Class'!$S$34,'PL Class'!$T$34,'PL Class'!$I$36,'PL Class'!$K$36,'PL Class'!$N$36,'PL Class'!$S$36,'PL Class'!$T$36</definedName>
    <definedName name="QB_FORMULA_9_4" localSheetId="6" hidden="1">'General Ledger'!$O$645,'General Ledger'!$O$647,'General Ledger'!$O$649,'General Ledger'!$M$650,'General Ledger'!$N$650,'General Ledger'!$O$650,'General Ledger'!$O$652,'General Ledger'!$M$655,'General Ledger'!$N$655,'General Ledger'!$O$655,'General Ledger'!$O$657,'General Ledger'!$M$660,'General Ledger'!$N$660,'General Ledger'!$O$660,'General Ledger'!$O$662,'General Ledger'!$O$664</definedName>
    <definedName name="QB_FORMULA_91">'PL Class'!#REF!,'PL Class'!#REF!,'PL Class'!#REF!,'PL Class'!#REF!,'PL Class'!#REF!,'PL Class'!#REF!,'PL Class'!#REF!,'PL Class'!#REF!,'PL Class'!#REF!,'PL Class'!#REF!,'PL Class'!#REF!,'PL Class'!#REF!,'PL Class'!#REF!,'PL Class'!#REF!</definedName>
    <definedName name="QB_ROW_1">'Balance Sheet'!#REF!</definedName>
    <definedName name="QB_ROW_1_1" localSheetId="3" hidden="1">'Balance Sheet'!#REF!</definedName>
    <definedName name="QB_ROW_1_2" localSheetId="3" hidden="1">'Balance Sheet'!#REF!</definedName>
    <definedName name="QB_ROW_1_3" localSheetId="3" hidden="1">'Balance Sheet'!$A$5</definedName>
    <definedName name="QB_ROW_10031">'Balance Sheet'!#REF!</definedName>
    <definedName name="QB_ROW_10031_1" localSheetId="3" hidden="1">'Balance Sheet'!#REF!</definedName>
    <definedName name="QB_ROW_10031_2" localSheetId="3" hidden="1">'Balance Sheet'!#REF!</definedName>
    <definedName name="QB_ROW_10031_3" localSheetId="3" hidden="1">'Balance Sheet'!$D$47</definedName>
    <definedName name="QB_ROW_1011">'Balance Sheet'!#REF!</definedName>
    <definedName name="QB_ROW_1011_1" localSheetId="3" hidden="1">'Balance Sheet'!#REF!</definedName>
    <definedName name="QB_ROW_1011_2" localSheetId="3" hidden="1">'Balance Sheet'!#REF!</definedName>
    <definedName name="QB_ROW_1011_3" localSheetId="3" hidden="1">'Balance Sheet'!$B$6</definedName>
    <definedName name="QB_ROW_102010">'General Ledger'!#REF!</definedName>
    <definedName name="QB_ROW_102010_1" localSheetId="6" hidden="1">'General Ledger'!#REF!</definedName>
    <definedName name="QB_ROW_102010_2" localSheetId="6" hidden="1">'General Ledger'!#REF!</definedName>
    <definedName name="QB_ROW_102010_3" localSheetId="6" hidden="1">'General Ledger'!#REF!</definedName>
    <definedName name="QB_ROW_102010_4" localSheetId="6" hidden="1">'General Ledger'!$B$222</definedName>
    <definedName name="QB_ROW_102020">'General Ledger'!#REF!</definedName>
    <definedName name="QB_ROW_102020_1" localSheetId="6" hidden="1">'General Ledger'!#REF!</definedName>
    <definedName name="QB_ROW_102020_2" localSheetId="6" hidden="1">'General Ledger'!#REF!</definedName>
    <definedName name="QB_ROW_102020_3" localSheetId="6" hidden="1">'General Ledger'!#REF!</definedName>
    <definedName name="QB_ROW_102020_4" localSheetId="6" hidden="1">'General Ledger'!$C$227</definedName>
    <definedName name="QB_ROW_102030">'Balance Sheet'!#REF!</definedName>
    <definedName name="QB_ROW_102030_1" localSheetId="3" hidden="1">'Balance Sheet'!#REF!</definedName>
    <definedName name="QB_ROW_102030_2" localSheetId="3" hidden="1">'Balance Sheet'!#REF!</definedName>
    <definedName name="QB_ROW_102030_3" localSheetId="3" hidden="1">'Balance Sheet'!$D$18</definedName>
    <definedName name="QB_ROW_102310">'General Ledger'!#REF!</definedName>
    <definedName name="QB_ROW_102310_1" localSheetId="6" hidden="1">'General Ledger'!#REF!</definedName>
    <definedName name="QB_ROW_102310_2" localSheetId="6" hidden="1">'General Ledger'!#REF!</definedName>
    <definedName name="QB_ROW_102310_3" localSheetId="6" hidden="1">'General Ledger'!#REF!</definedName>
    <definedName name="QB_ROW_102310_4" localSheetId="6" hidden="1">'General Ledger'!$B$229</definedName>
    <definedName name="QB_ROW_102320">'General Ledger'!#REF!</definedName>
    <definedName name="QB_ROW_102320_1" localSheetId="6" hidden="1">'General Ledger'!#REF!</definedName>
    <definedName name="QB_ROW_102320_2" localSheetId="6" hidden="1">'General Ledger'!#REF!</definedName>
    <definedName name="QB_ROW_102320_3" localSheetId="6" hidden="1">'General Ledger'!#REF!</definedName>
    <definedName name="QB_ROW_102320_4" localSheetId="6" hidden="1">'General Ledger'!$C$228</definedName>
    <definedName name="QB_ROW_102330">'Balance Sheet'!#REF!</definedName>
    <definedName name="QB_ROW_102330_1" localSheetId="3" hidden="1">'Balance Sheet'!#REF!</definedName>
    <definedName name="QB_ROW_102330_2" localSheetId="3" hidden="1">'Balance Sheet'!#REF!</definedName>
    <definedName name="QB_ROW_102330_3" localSheetId="3" hidden="1">'Balance Sheet'!$D$20</definedName>
    <definedName name="QB_ROW_10331">'Balance Sheet'!#REF!</definedName>
    <definedName name="QB_ROW_10331_1" localSheetId="3" hidden="1">'Balance Sheet'!#REF!</definedName>
    <definedName name="QB_ROW_10331_2" localSheetId="3" hidden="1">'Balance Sheet'!#REF!</definedName>
    <definedName name="QB_ROW_10331_3" localSheetId="3" hidden="1">'Balance Sheet'!$D$49</definedName>
    <definedName name="QB_ROW_104020">'General Ledger'!#REF!</definedName>
    <definedName name="QB_ROW_104020_1" localSheetId="6" hidden="1">'General Ledger'!#REF!</definedName>
    <definedName name="QB_ROW_104020_2" localSheetId="6" hidden="1">'General Ledger'!#REF!</definedName>
    <definedName name="QB_ROW_104020_3" localSheetId="6" hidden="1">'General Ledger'!#REF!</definedName>
    <definedName name="QB_ROW_104020_4" localSheetId="6" hidden="1">'General Ledger'!$C$275</definedName>
    <definedName name="QB_ROW_104230">'Balance Sheet'!#REF!</definedName>
    <definedName name="QB_ROW_104230_1" localSheetId="3" hidden="1">'Balance Sheet'!#REF!</definedName>
    <definedName name="QB_ROW_104230_2" localSheetId="3" hidden="1">'Balance Sheet'!#REF!</definedName>
    <definedName name="QB_ROW_104230_3" localSheetId="3" hidden="1">'Balance Sheet'!$D$39</definedName>
    <definedName name="QB_ROW_104320">'General Ledger'!#REF!</definedName>
    <definedName name="QB_ROW_104320_1" localSheetId="6" hidden="1">'General Ledger'!#REF!</definedName>
    <definedName name="QB_ROW_104320_2" localSheetId="6" hidden="1">'General Ledger'!#REF!</definedName>
    <definedName name="QB_ROW_104320_3" localSheetId="6" hidden="1">'General Ledger'!#REF!</definedName>
    <definedName name="QB_ROW_104320_4" localSheetId="6" hidden="1">'General Ledger'!$C$276</definedName>
    <definedName name="QB_ROW_105010">'General Ledger'!#REF!</definedName>
    <definedName name="QB_ROW_105010_1" localSheetId="6" hidden="1">'General Ledger'!#REF!</definedName>
    <definedName name="QB_ROW_105010_2" localSheetId="6" hidden="1">'General Ledger'!#REF!</definedName>
    <definedName name="QB_ROW_105010_3" localSheetId="6" hidden="1">'General Ledger'!#REF!</definedName>
    <definedName name="QB_ROW_105010_4" localSheetId="6" hidden="1">'General Ledger'!$B$581</definedName>
    <definedName name="QB_ROW_105310">'General Ledger'!#REF!</definedName>
    <definedName name="QB_ROW_105310_1" localSheetId="6" hidden="1">'General Ledger'!#REF!</definedName>
    <definedName name="QB_ROW_105310_2" localSheetId="6" hidden="1">'General Ledger'!#REF!</definedName>
    <definedName name="QB_ROW_105310_3" localSheetId="6" hidden="1">'General Ledger'!#REF!</definedName>
    <definedName name="QB_ROW_105310_4" localSheetId="6" hidden="1">'General Ledger'!$B$582</definedName>
    <definedName name="QB_ROW_110010">'General Ledger'!#REF!</definedName>
    <definedName name="QB_ROW_110010_1" localSheetId="6" hidden="1">'General Ledger'!#REF!</definedName>
    <definedName name="QB_ROW_110010_2" localSheetId="6" hidden="1">'General Ledger'!#REF!</definedName>
    <definedName name="QB_ROW_110010_3" localSheetId="6" hidden="1">'General Ledger'!#REF!</definedName>
    <definedName name="QB_ROW_110010_4" localSheetId="6" hidden="1">'General Ledger'!$B$127</definedName>
    <definedName name="QB_ROW_110230">'Balance Sheet'!#REF!</definedName>
    <definedName name="QB_ROW_110230_1" localSheetId="3" hidden="1">'Balance Sheet'!#REF!</definedName>
    <definedName name="QB_ROW_110230_2" localSheetId="3" hidden="1">'Balance Sheet'!#REF!</definedName>
    <definedName name="QB_ROW_110230_3" localSheetId="3" hidden="1">'Balance Sheet'!$D$14</definedName>
    <definedName name="QB_ROW_11031">'Balance Sheet'!#REF!</definedName>
    <definedName name="QB_ROW_11031_1" localSheetId="3" hidden="1">'Balance Sheet'!#REF!</definedName>
    <definedName name="QB_ROW_11031_2" localSheetId="3" hidden="1">'Balance Sheet'!#REF!</definedName>
    <definedName name="QB_ROW_11031_3" localSheetId="3" hidden="1">'Balance Sheet'!$D$50</definedName>
    <definedName name="QB_ROW_110310">'General Ledger'!#REF!</definedName>
    <definedName name="QB_ROW_110310_1" localSheetId="6" hidden="1">'General Ledger'!#REF!</definedName>
    <definedName name="QB_ROW_110310_2" localSheetId="6" hidden="1">'General Ledger'!#REF!</definedName>
    <definedName name="QB_ROW_110310_3" localSheetId="6" hidden="1">'General Ledger'!#REF!</definedName>
    <definedName name="QB_ROW_110310_4" localSheetId="6" hidden="1">'General Ledger'!$B$146</definedName>
    <definedName name="QB_ROW_111010">'General Ledger'!#REF!</definedName>
    <definedName name="QB_ROW_111010_1" localSheetId="6" hidden="1">'General Ledger'!#REF!</definedName>
    <definedName name="QB_ROW_111010_2" localSheetId="6" hidden="1">'General Ledger'!#REF!</definedName>
    <definedName name="QB_ROW_111010_3" localSheetId="6" hidden="1">'General Ledger'!#REF!</definedName>
    <definedName name="QB_ROW_111010_4" localSheetId="6" hidden="1">'General Ledger'!$B$105</definedName>
    <definedName name="QB_ROW_111230">'Balance Sheet'!#REF!</definedName>
    <definedName name="QB_ROW_111230_1" localSheetId="3" hidden="1">'Balance Sheet'!#REF!</definedName>
    <definedName name="QB_ROW_111230_2" localSheetId="3" hidden="1">'Balance Sheet'!#REF!</definedName>
    <definedName name="QB_ROW_111230_3" localSheetId="3" hidden="1">'Balance Sheet'!$D$13</definedName>
    <definedName name="QB_ROW_111310">'General Ledger'!#REF!</definedName>
    <definedName name="QB_ROW_111310_1" localSheetId="6" hidden="1">'General Ledger'!#REF!</definedName>
    <definedName name="QB_ROW_111310_2" localSheetId="6" hidden="1">'General Ledger'!#REF!</definedName>
    <definedName name="QB_ROW_111310_3" localSheetId="6" hidden="1">'General Ledger'!#REF!</definedName>
    <definedName name="QB_ROW_111310_4" localSheetId="6" hidden="1">'General Ledger'!$B$126</definedName>
    <definedName name="QB_ROW_113210">'AP Aging'!#REF!</definedName>
    <definedName name="QB_ROW_11331">'Balance Sheet'!#REF!</definedName>
    <definedName name="QB_ROW_11331_1" localSheetId="3" hidden="1">'Balance Sheet'!#REF!</definedName>
    <definedName name="QB_ROW_11331_2" localSheetId="3" hidden="1">'Balance Sheet'!#REF!</definedName>
    <definedName name="QB_ROW_11331_3" localSheetId="3" hidden="1">'Balance Sheet'!$D$52</definedName>
    <definedName name="QB_ROW_114010">'General Ledger'!#REF!</definedName>
    <definedName name="QB_ROW_114010_1" localSheetId="6" hidden="1">'General Ledger'!#REF!</definedName>
    <definedName name="QB_ROW_114010_2" localSheetId="6" hidden="1">'General Ledger'!#REF!</definedName>
    <definedName name="QB_ROW_114010_3" localSheetId="6" hidden="1">'General Ledger'!#REF!</definedName>
    <definedName name="QB_ROW_114010_4" localSheetId="6" hidden="1">'General Ledger'!$B$240</definedName>
    <definedName name="QB_ROW_114230">'Balance Sheet'!#REF!</definedName>
    <definedName name="QB_ROW_114310">'General Ledger'!#REF!</definedName>
    <definedName name="QB_ROW_114310_1" localSheetId="6" hidden="1">'General Ledger'!#REF!</definedName>
    <definedName name="QB_ROW_114310_2" localSheetId="6" hidden="1">'General Ledger'!#REF!</definedName>
    <definedName name="QB_ROW_114310_3" localSheetId="6" hidden="1">'General Ledger'!#REF!</definedName>
    <definedName name="QB_ROW_114310_4" localSheetId="6" hidden="1">'General Ledger'!$B$241</definedName>
    <definedName name="QB_ROW_120010" localSheetId="6" hidden="1">'General Ledger'!#REF!</definedName>
    <definedName name="QB_ROW_120010_1" localSheetId="6" hidden="1">'General Ledger'!#REF!</definedName>
    <definedName name="QB_ROW_120010_2" localSheetId="6" hidden="1">'General Ledger'!#REF!</definedName>
    <definedName name="QB_ROW_120010_3" localSheetId="6" hidden="1">'General Ledger'!$B$1464</definedName>
    <definedName name="QB_ROW_12031">'Balance Sheet'!#REF!</definedName>
    <definedName name="QB_ROW_12031_1" localSheetId="3" hidden="1">'Balance Sheet'!#REF!</definedName>
    <definedName name="QB_ROW_12031_2" localSheetId="3" hidden="1">'Balance Sheet'!#REF!</definedName>
    <definedName name="QB_ROW_12031_3" localSheetId="3" hidden="1">'Balance Sheet'!$D$53</definedName>
    <definedName name="QB_ROW_120310" localSheetId="6" hidden="1">'General Ledger'!#REF!</definedName>
    <definedName name="QB_ROW_120310_1" localSheetId="6" hidden="1">'General Ledger'!#REF!</definedName>
    <definedName name="QB_ROW_120310_2" localSheetId="6" hidden="1">'General Ledger'!#REF!</definedName>
    <definedName name="QB_ROW_120310_3" localSheetId="6" hidden="1">'General Ledger'!$B$1465</definedName>
    <definedName name="QB_ROW_123010" localSheetId="6" hidden="1">'General Ledger'!#REF!</definedName>
    <definedName name="QB_ROW_123010_1" localSheetId="6" hidden="1">'General Ledger'!#REF!</definedName>
    <definedName name="QB_ROW_123010_2" localSheetId="6" hidden="1">'General Ledger'!#REF!</definedName>
    <definedName name="QB_ROW_123010_3" localSheetId="6" hidden="1">'General Ledger'!$B$1458</definedName>
    <definedName name="QB_ROW_12331">'Balance Sheet'!#REF!</definedName>
    <definedName name="QB_ROW_12331_1" localSheetId="3" hidden="1">'Balance Sheet'!#REF!</definedName>
    <definedName name="QB_ROW_12331_2" localSheetId="3" hidden="1">'Balance Sheet'!#REF!</definedName>
    <definedName name="QB_ROW_12331_3" localSheetId="3" hidden="1">'Balance Sheet'!$D$60</definedName>
    <definedName name="QB_ROW_123310" localSheetId="6" hidden="1">'General Ledger'!#REF!</definedName>
    <definedName name="QB_ROW_123310_1" localSheetId="6" hidden="1">'General Ledger'!#REF!</definedName>
    <definedName name="QB_ROW_123310_2" localSheetId="6" hidden="1">'General Ledger'!#REF!</definedName>
    <definedName name="QB_ROW_123310_3" localSheetId="6" hidden="1">'General Ledger'!$B$1459</definedName>
    <definedName name="QB_ROW_124020">'General Ledger'!#REF!</definedName>
    <definedName name="QB_ROW_124020_1" localSheetId="6" hidden="1">'General Ledger'!#REF!</definedName>
    <definedName name="QB_ROW_124020_2" localSheetId="6" hidden="1">'General Ledger'!#REF!</definedName>
    <definedName name="QB_ROW_124020_3" localSheetId="6" hidden="1">'General Ledger'!#REF!</definedName>
    <definedName name="QB_ROW_124020_4" localSheetId="6" hidden="1">'General Ledger'!$C$472</definedName>
    <definedName name="QB_ROW_124320">'General Ledger'!#REF!</definedName>
    <definedName name="QB_ROW_124320_1" localSheetId="6" hidden="1">'General Ledger'!#REF!</definedName>
    <definedName name="QB_ROW_124320_2" localSheetId="6" hidden="1">'General Ledger'!#REF!</definedName>
    <definedName name="QB_ROW_124320_3" localSheetId="6" hidden="1">'General Ledger'!#REF!</definedName>
    <definedName name="QB_ROW_124320_4" localSheetId="6" hidden="1">'General Ledger'!$C$473</definedName>
    <definedName name="QB_ROW_131010" localSheetId="6" hidden="1">'General Ledger'!#REF!</definedName>
    <definedName name="QB_ROW_131010_1" localSheetId="6" hidden="1">'General Ledger'!#REF!</definedName>
    <definedName name="QB_ROW_131010_2" localSheetId="6" hidden="1">'General Ledger'!#REF!</definedName>
    <definedName name="QB_ROW_131010_3" localSheetId="6" hidden="1">'General Ledger'!$B$1292</definedName>
    <definedName name="QB_ROW_131020" localSheetId="6" hidden="1">'General Ledger'!#REF!</definedName>
    <definedName name="QB_ROW_131020_1" localSheetId="6" hidden="1">'General Ledger'!#REF!</definedName>
    <definedName name="QB_ROW_131020_2" localSheetId="6" hidden="1">'General Ledger'!#REF!</definedName>
    <definedName name="QB_ROW_131020_3" localSheetId="6" hidden="1">'General Ledger'!$C$1307</definedName>
    <definedName name="QB_ROW_131040">'BvA Detail'!#REF!</definedName>
    <definedName name="QB_ROW_1310400">'PL Class'!#REF!</definedName>
    <definedName name="QB_ROW_1311">'Balance Sheet'!#REF!</definedName>
    <definedName name="QB_ROW_1311_1" localSheetId="3" hidden="1">'Balance Sheet'!#REF!</definedName>
    <definedName name="QB_ROW_1311_2" localSheetId="3" hidden="1">'Balance Sheet'!#REF!</definedName>
    <definedName name="QB_ROW_1311_3" localSheetId="3" hidden="1">'Balance Sheet'!$B$28</definedName>
    <definedName name="QB_ROW_131310" localSheetId="6" hidden="1">'General Ledger'!#REF!</definedName>
    <definedName name="QB_ROW_131310_1" localSheetId="6" hidden="1">'General Ledger'!#REF!</definedName>
    <definedName name="QB_ROW_131310_2" localSheetId="6" hidden="1">'General Ledger'!#REF!</definedName>
    <definedName name="QB_ROW_131310_3" localSheetId="6" hidden="1">'General Ledger'!$B$1309</definedName>
    <definedName name="QB_ROW_131320" localSheetId="6" hidden="1">'General Ledger'!#REF!</definedName>
    <definedName name="QB_ROW_131320_1" localSheetId="6" hidden="1">'General Ledger'!#REF!</definedName>
    <definedName name="QB_ROW_131320_2" localSheetId="6" hidden="1">'General Ledger'!#REF!</definedName>
    <definedName name="QB_ROW_131320_3" localSheetId="6" hidden="1">'General Ledger'!$C$1308</definedName>
    <definedName name="QB_ROW_131340">'BvA Detail'!#REF!</definedName>
    <definedName name="QB_ROW_1313400">'PL Class'!#REF!</definedName>
    <definedName name="QB_ROW_137010">'General Ledger'!#REF!</definedName>
    <definedName name="QB_ROW_137010_1" localSheetId="6" hidden="1">'General Ledger'!#REF!</definedName>
    <definedName name="QB_ROW_137010_2" localSheetId="6" hidden="1">'General Ledger'!#REF!</definedName>
    <definedName name="QB_ROW_137010_3" localSheetId="6" hidden="1">'General Ledger'!#REF!</definedName>
    <definedName name="QB_ROW_137010_4" localSheetId="6" hidden="1">'General Ledger'!$B$692</definedName>
    <definedName name="QB_ROW_137310">'General Ledger'!#REF!</definedName>
    <definedName name="QB_ROW_137310_1" localSheetId="6" hidden="1">'General Ledger'!#REF!</definedName>
    <definedName name="QB_ROW_137310_2" localSheetId="6" hidden="1">'General Ledger'!#REF!</definedName>
    <definedName name="QB_ROW_137310_3" localSheetId="6" hidden="1">'General Ledger'!#REF!</definedName>
    <definedName name="QB_ROW_137310_4" localSheetId="6" hidden="1">'General Ledger'!$B$693</definedName>
    <definedName name="QB_ROW_14011">'Balance Sheet'!#REF!</definedName>
    <definedName name="QB_ROW_14011_1" localSheetId="3" hidden="1">'Balance Sheet'!#REF!</definedName>
    <definedName name="QB_ROW_14011_2" localSheetId="3" hidden="1">'Balance Sheet'!#REF!</definedName>
    <definedName name="QB_ROW_14011_3" localSheetId="3" hidden="1">'Balance Sheet'!$B$63</definedName>
    <definedName name="QB_ROW_14311">'Balance Sheet'!#REF!</definedName>
    <definedName name="QB_ROW_14311_1" localSheetId="3" hidden="1">'Balance Sheet'!#REF!</definedName>
    <definedName name="QB_ROW_14311_2" localSheetId="3" hidden="1">'Balance Sheet'!#REF!</definedName>
    <definedName name="QB_ROW_14311_3" localSheetId="3" hidden="1">'Balance Sheet'!$B$67</definedName>
    <definedName name="QB_ROW_144030">'General Ledger'!#REF!</definedName>
    <definedName name="QB_ROW_144030_1" localSheetId="6" hidden="1">'General Ledger'!#REF!</definedName>
    <definedName name="QB_ROW_144030_2" localSheetId="6" hidden="1">'General Ledger'!#REF!</definedName>
    <definedName name="QB_ROW_144030_3" localSheetId="6" hidden="1">'General Ledger'!#REF!</definedName>
    <definedName name="QB_ROW_144030_4" localSheetId="6" hidden="1">'General Ledger'!$D$505</definedName>
    <definedName name="QB_ROW_144330">'General Ledger'!#REF!</definedName>
    <definedName name="QB_ROW_144330_1" localSheetId="6" hidden="1">'General Ledger'!#REF!</definedName>
    <definedName name="QB_ROW_144330_2" localSheetId="6" hidden="1">'General Ledger'!#REF!</definedName>
    <definedName name="QB_ROW_144330_3" localSheetId="6" hidden="1">'General Ledger'!#REF!</definedName>
    <definedName name="QB_ROW_144330_4" localSheetId="6" hidden="1">'General Ledger'!$D$506</definedName>
    <definedName name="QB_ROW_145030">'General Ledger'!#REF!</definedName>
    <definedName name="QB_ROW_145030_1" localSheetId="6" hidden="1">'General Ledger'!#REF!</definedName>
    <definedName name="QB_ROW_145030_2" localSheetId="6" hidden="1">'General Ledger'!#REF!</definedName>
    <definedName name="QB_ROW_145030_3" localSheetId="6" hidden="1">'General Ledger'!#REF!</definedName>
    <definedName name="QB_ROW_145030_4" localSheetId="6" hidden="1">'General Ledger'!$D$501</definedName>
    <definedName name="QB_ROW_145330">'General Ledger'!#REF!</definedName>
    <definedName name="QB_ROW_145330_1" localSheetId="6" hidden="1">'General Ledger'!#REF!</definedName>
    <definedName name="QB_ROW_145330_2" localSheetId="6" hidden="1">'General Ledger'!#REF!</definedName>
    <definedName name="QB_ROW_145330_3" localSheetId="6" hidden="1">'General Ledger'!#REF!</definedName>
    <definedName name="QB_ROW_145330_4" localSheetId="6" hidden="1">'General Ledger'!$D$502</definedName>
    <definedName name="QB_ROW_146030">'General Ledger'!#REF!</definedName>
    <definedName name="QB_ROW_146030_1" localSheetId="6" hidden="1">'General Ledger'!#REF!</definedName>
    <definedName name="QB_ROW_146030_2" localSheetId="6" hidden="1">'General Ledger'!#REF!</definedName>
    <definedName name="QB_ROW_146030_3" localSheetId="6" hidden="1">'General Ledger'!#REF!</definedName>
    <definedName name="QB_ROW_146030_4" localSheetId="6" hidden="1">'General Ledger'!$D$499</definedName>
    <definedName name="QB_ROW_146330">'General Ledger'!#REF!</definedName>
    <definedName name="QB_ROW_146330_1" localSheetId="6" hidden="1">'General Ledger'!#REF!</definedName>
    <definedName name="QB_ROW_146330_2" localSheetId="6" hidden="1">'General Ledger'!#REF!</definedName>
    <definedName name="QB_ROW_146330_3" localSheetId="6" hidden="1">'General Ledger'!#REF!</definedName>
    <definedName name="QB_ROW_146330_4" localSheetId="6" hidden="1">'General Ledger'!$D$500</definedName>
    <definedName name="QB_ROW_147030">'General Ledger'!#REF!</definedName>
    <definedName name="QB_ROW_147030_1" localSheetId="6" hidden="1">'General Ledger'!#REF!</definedName>
    <definedName name="QB_ROW_147030_2" localSheetId="6" hidden="1">'General Ledger'!#REF!</definedName>
    <definedName name="QB_ROW_147030_3" localSheetId="6" hidden="1">'General Ledger'!#REF!</definedName>
    <definedName name="QB_ROW_147030_4" localSheetId="6" hidden="1">'General Ledger'!$D$503</definedName>
    <definedName name="QB_ROW_147330">'General Ledger'!#REF!</definedName>
    <definedName name="QB_ROW_147330_1" localSheetId="6" hidden="1">'General Ledger'!#REF!</definedName>
    <definedName name="QB_ROW_147330_2" localSheetId="6" hidden="1">'General Ledger'!#REF!</definedName>
    <definedName name="QB_ROW_147330_3" localSheetId="6" hidden="1">'General Ledger'!#REF!</definedName>
    <definedName name="QB_ROW_147330_4" localSheetId="6" hidden="1">'General Ledger'!$D$504</definedName>
    <definedName name="QB_ROW_150030">'General Ledger'!#REF!</definedName>
    <definedName name="QB_ROW_150030_1" localSheetId="6" hidden="1">'General Ledger'!#REF!</definedName>
    <definedName name="QB_ROW_150030_2" localSheetId="6" hidden="1">'General Ledger'!#REF!</definedName>
    <definedName name="QB_ROW_150030_3" localSheetId="6" hidden="1">'General Ledger'!#REF!</definedName>
    <definedName name="QB_ROW_150030_4" localSheetId="6" hidden="1">'General Ledger'!$D$489</definedName>
    <definedName name="QB_ROW_15020">'General Ledger'!#REF!</definedName>
    <definedName name="QB_ROW_15020_1" localSheetId="6" hidden="1">'General Ledger'!#REF!</definedName>
    <definedName name="QB_ROW_15020_2" localSheetId="6" hidden="1">'General Ledger'!#REF!</definedName>
    <definedName name="QB_ROW_15020_3" localSheetId="6" hidden="1">'General Ledger'!#REF!</definedName>
    <definedName name="QB_ROW_15020_4" localSheetId="6" hidden="1">'General Ledger'!$C$653</definedName>
    <definedName name="QB_ROW_150330">'General Ledger'!#REF!</definedName>
    <definedName name="QB_ROW_150330_1" localSheetId="6" hidden="1">'General Ledger'!#REF!</definedName>
    <definedName name="QB_ROW_150330_2" localSheetId="6" hidden="1">'General Ledger'!#REF!</definedName>
    <definedName name="QB_ROW_150330_3" localSheetId="6" hidden="1">'General Ledger'!#REF!</definedName>
    <definedName name="QB_ROW_150330_4" localSheetId="6" hidden="1">'General Ledger'!$D$490</definedName>
    <definedName name="QB_ROW_151030">'General Ledger'!#REF!</definedName>
    <definedName name="QB_ROW_151030_1" localSheetId="6" hidden="1">'General Ledger'!#REF!</definedName>
    <definedName name="QB_ROW_151030_2" localSheetId="6" hidden="1">'General Ledger'!#REF!</definedName>
    <definedName name="QB_ROW_151030_3" localSheetId="6" hidden="1">'General Ledger'!#REF!</definedName>
    <definedName name="QB_ROW_151030_4" localSheetId="6" hidden="1">'General Ledger'!$D$495</definedName>
    <definedName name="QB_ROW_151330">'General Ledger'!#REF!</definedName>
    <definedName name="QB_ROW_151330_1" localSheetId="6" hidden="1">'General Ledger'!#REF!</definedName>
    <definedName name="QB_ROW_151330_2" localSheetId="6" hidden="1">'General Ledger'!#REF!</definedName>
    <definedName name="QB_ROW_151330_3" localSheetId="6" hidden="1">'General Ledger'!#REF!</definedName>
    <definedName name="QB_ROW_151330_4" localSheetId="6" hidden="1">'General Ledger'!$D$496</definedName>
    <definedName name="QB_ROW_152030">'General Ledger'!#REF!</definedName>
    <definedName name="QB_ROW_152030_1" localSheetId="6" hidden="1">'General Ledger'!#REF!</definedName>
    <definedName name="QB_ROW_152030_2" localSheetId="6" hidden="1">'General Ledger'!#REF!</definedName>
    <definedName name="QB_ROW_152030_3" localSheetId="6" hidden="1">'General Ledger'!#REF!</definedName>
    <definedName name="QB_ROW_152030_4" localSheetId="6" hidden="1">'General Ledger'!$D$497</definedName>
    <definedName name="QB_ROW_152330">'General Ledger'!#REF!</definedName>
    <definedName name="QB_ROW_152330_1" localSheetId="6" hidden="1">'General Ledger'!#REF!</definedName>
    <definedName name="QB_ROW_152330_2" localSheetId="6" hidden="1">'General Ledger'!#REF!</definedName>
    <definedName name="QB_ROW_152330_3" localSheetId="6" hidden="1">'General Ledger'!#REF!</definedName>
    <definedName name="QB_ROW_152330_4" localSheetId="6" hidden="1">'General Ledger'!$D$498</definedName>
    <definedName name="QB_ROW_15250">'BvA Detail'!#REF!</definedName>
    <definedName name="QB_ROW_152500">'PL Class'!#REF!</definedName>
    <definedName name="QB_ROW_152500_1" localSheetId="4" hidden="1">'PL Class'!#REF!</definedName>
    <definedName name="QB_ROW_152500_2" localSheetId="4" hidden="1">'PL Class'!$F$14</definedName>
    <definedName name="QB_ROW_152500_3" localSheetId="4" hidden="1">'PL Class'!$F$15</definedName>
    <definedName name="QB_ROW_153030">'General Ledger'!#REF!</definedName>
    <definedName name="QB_ROW_153030_1" localSheetId="6" hidden="1">'General Ledger'!#REF!</definedName>
    <definedName name="QB_ROW_153030_2" localSheetId="6" hidden="1">'General Ledger'!#REF!</definedName>
    <definedName name="QB_ROW_153030_3" localSheetId="6" hidden="1">'General Ledger'!#REF!</definedName>
    <definedName name="QB_ROW_153030_4" localSheetId="6" hidden="1">'General Ledger'!$D$493</definedName>
    <definedName name="QB_ROW_15320">'General Ledger'!#REF!</definedName>
    <definedName name="QB_ROW_15320_1" localSheetId="6" hidden="1">'General Ledger'!#REF!</definedName>
    <definedName name="QB_ROW_15320_2" localSheetId="6" hidden="1">'General Ledger'!#REF!</definedName>
    <definedName name="QB_ROW_15320_3" localSheetId="6" hidden="1">'General Ledger'!#REF!</definedName>
    <definedName name="QB_ROW_15320_4" localSheetId="6" hidden="1">'General Ledger'!$C$655</definedName>
    <definedName name="QB_ROW_153330">'General Ledger'!#REF!</definedName>
    <definedName name="QB_ROW_153330_1" localSheetId="6" hidden="1">'General Ledger'!#REF!</definedName>
    <definedName name="QB_ROW_153330_2" localSheetId="6" hidden="1">'General Ledger'!#REF!</definedName>
    <definedName name="QB_ROW_153330_3" localSheetId="6" hidden="1">'General Ledger'!#REF!</definedName>
    <definedName name="QB_ROW_153330_4" localSheetId="6" hidden="1">'General Ledger'!$D$494</definedName>
    <definedName name="QB_ROW_154020">'General Ledger'!#REF!</definedName>
    <definedName name="QB_ROW_154020_1" localSheetId="6" hidden="1">'General Ledger'!#REF!</definedName>
    <definedName name="QB_ROW_154020_2" localSheetId="6" hidden="1">'General Ledger'!#REF!</definedName>
    <definedName name="QB_ROW_154020_3" localSheetId="6" hidden="1">'General Ledger'!#REF!</definedName>
    <definedName name="QB_ROW_154020_4" localSheetId="6" hidden="1">'General Ledger'!$C$552</definedName>
    <definedName name="QB_ROW_154320">'General Ledger'!#REF!</definedName>
    <definedName name="QB_ROW_154320_1" localSheetId="6" hidden="1">'General Ledger'!#REF!</definedName>
    <definedName name="QB_ROW_154320_2" localSheetId="6" hidden="1">'General Ledger'!#REF!</definedName>
    <definedName name="QB_ROW_154320_3" localSheetId="6" hidden="1">'General Ledger'!#REF!</definedName>
    <definedName name="QB_ROW_154320_4" localSheetId="6" hidden="1">'General Ledger'!$C$553</definedName>
    <definedName name="QB_ROW_1573210">'AP Aging'!#REF!</definedName>
    <definedName name="QB_ROW_158030">'General Ledger'!#REF!</definedName>
    <definedName name="QB_ROW_158030_1" localSheetId="6" hidden="1">'General Ledger'!#REF!</definedName>
    <definedName name="QB_ROW_158030_2" localSheetId="6" hidden="1">'General Ledger'!#REF!</definedName>
    <definedName name="QB_ROW_158030_3" localSheetId="6" hidden="1">'General Ledger'!#REF!</definedName>
    <definedName name="QB_ROW_158030_4" localSheetId="6" hidden="1">'General Ledger'!$D$491</definedName>
    <definedName name="QB_ROW_158330">'General Ledger'!#REF!</definedName>
    <definedName name="QB_ROW_158330_1" localSheetId="6" hidden="1">'General Ledger'!#REF!</definedName>
    <definedName name="QB_ROW_158330_2" localSheetId="6" hidden="1">'General Ledger'!#REF!</definedName>
    <definedName name="QB_ROW_158330_3" localSheetId="6" hidden="1">'General Ledger'!#REF!</definedName>
    <definedName name="QB_ROW_158330_4" localSheetId="6" hidden="1">'General Ledger'!$D$492</definedName>
    <definedName name="QB_ROW_159020" localSheetId="6" hidden="1">'General Ledger'!#REF!</definedName>
    <definedName name="QB_ROW_159020_1" localSheetId="6" hidden="1">'General Ledger'!#REF!</definedName>
    <definedName name="QB_ROW_159020_2" localSheetId="6" hidden="1">'General Ledger'!#REF!</definedName>
    <definedName name="QB_ROW_159020_3" localSheetId="6" hidden="1">'General Ledger'!$C$1449</definedName>
    <definedName name="QB_ROW_159320" localSheetId="6" hidden="1">'General Ledger'!#REF!</definedName>
    <definedName name="QB_ROW_159320_1" localSheetId="6" hidden="1">'General Ledger'!#REF!</definedName>
    <definedName name="QB_ROW_159320_2" localSheetId="6" hidden="1">'General Ledger'!#REF!</definedName>
    <definedName name="QB_ROW_159320_3" localSheetId="6" hidden="1">'General Ledger'!$C$1450</definedName>
    <definedName name="QB_ROW_161020" localSheetId="6" hidden="1">'General Ledger'!#REF!</definedName>
    <definedName name="QB_ROW_161020_1" localSheetId="6" hidden="1">'General Ledger'!#REF!</definedName>
    <definedName name="QB_ROW_161020_2" localSheetId="6" hidden="1">'General Ledger'!#REF!</definedName>
    <definedName name="QB_ROW_161020_3" localSheetId="6" hidden="1">'General Ledger'!$C$1451</definedName>
    <definedName name="QB_ROW_161320" localSheetId="6" hidden="1">'General Ledger'!#REF!</definedName>
    <definedName name="QB_ROW_161320_1" localSheetId="6" hidden="1">'General Ledger'!#REF!</definedName>
    <definedName name="QB_ROW_161320_2" localSheetId="6" hidden="1">'General Ledger'!#REF!</definedName>
    <definedName name="QB_ROW_161320_3" localSheetId="6" hidden="1">'General Ledger'!$C$1452</definedName>
    <definedName name="QB_ROW_163011" localSheetId="6" hidden="1">'General Ledger'!#REF!</definedName>
    <definedName name="QB_ROW_163011_1" localSheetId="6" hidden="1">'General Ledger'!#REF!</definedName>
    <definedName name="QB_ROW_163011_2" localSheetId="6" hidden="1">'General Ledger'!#REF!</definedName>
    <definedName name="QB_ROW_163011_3" localSheetId="6" hidden="1">'General Ledger'!$B$1480</definedName>
    <definedName name="QB_ROW_163311" localSheetId="6" hidden="1">'General Ledger'!#REF!</definedName>
    <definedName name="QB_ROW_163311_1" localSheetId="6" hidden="1">'General Ledger'!#REF!</definedName>
    <definedName name="QB_ROW_163311_2" localSheetId="6" hidden="1">'General Ledger'!#REF!</definedName>
    <definedName name="QB_ROW_163311_3" localSheetId="6" hidden="1">'General Ledger'!$B$1481</definedName>
    <definedName name="QB_ROW_164020" localSheetId="6" hidden="1">'General Ledger'!#REF!</definedName>
    <definedName name="QB_ROW_164020_1" localSheetId="6" hidden="1">'General Ledger'!#REF!</definedName>
    <definedName name="QB_ROW_164020_2" localSheetId="6" hidden="1">'General Ledger'!#REF!</definedName>
    <definedName name="QB_ROW_164020_3" localSheetId="6" hidden="1">'General Ledger'!$C$1453</definedName>
    <definedName name="QB_ROW_164320" localSheetId="6" hidden="1">'General Ledger'!#REF!</definedName>
    <definedName name="QB_ROW_164320_1" localSheetId="6" hidden="1">'General Ledger'!#REF!</definedName>
    <definedName name="QB_ROW_164320_2" localSheetId="6" hidden="1">'General Ledger'!#REF!</definedName>
    <definedName name="QB_ROW_164320_3" localSheetId="6" hidden="1">'General Ledger'!$C$1454</definedName>
    <definedName name="QB_ROW_170010" localSheetId="6" hidden="1">'General Ledger'!#REF!</definedName>
    <definedName name="QB_ROW_170010_1" localSheetId="6" hidden="1">'General Ledger'!#REF!</definedName>
    <definedName name="QB_ROW_170010_2" localSheetId="6" hidden="1">'General Ledger'!#REF!</definedName>
    <definedName name="QB_ROW_170010_3" localSheetId="6" hidden="1">'General Ledger'!$B$1440</definedName>
    <definedName name="QB_ROW_17010">'General Ledger'!#REF!</definedName>
    <definedName name="QB_ROW_17010_1" localSheetId="6" hidden="1">'General Ledger'!#REF!</definedName>
    <definedName name="QB_ROW_17010_2" localSheetId="6" hidden="1">'General Ledger'!#REF!</definedName>
    <definedName name="QB_ROW_17010_3" localSheetId="6" hidden="1">'General Ledger'!#REF!</definedName>
    <definedName name="QB_ROW_17010_4" localSheetId="6" hidden="1">'General Ledger'!$B$668</definedName>
    <definedName name="QB_ROW_170310" localSheetId="6" hidden="1">'General Ledger'!#REF!</definedName>
    <definedName name="QB_ROW_170310_1" localSheetId="6" hidden="1">'General Ledger'!#REF!</definedName>
    <definedName name="QB_ROW_170310_2" localSheetId="6" hidden="1">'General Ledger'!#REF!</definedName>
    <definedName name="QB_ROW_170310_3" localSheetId="6" hidden="1">'General Ledger'!$B$1441</definedName>
    <definedName name="QB_ROW_171010" localSheetId="6" hidden="1">'General Ledger'!#REF!</definedName>
    <definedName name="QB_ROW_171010_1" localSheetId="6" hidden="1">'General Ledger'!#REF!</definedName>
    <definedName name="QB_ROW_171010_2" localSheetId="6" hidden="1">'General Ledger'!#REF!</definedName>
    <definedName name="QB_ROW_171010_3" localSheetId="6" hidden="1">'General Ledger'!$B$1460</definedName>
    <definedName name="QB_ROW_171310" localSheetId="6" hidden="1">'General Ledger'!#REF!</definedName>
    <definedName name="QB_ROW_171310_1" localSheetId="6" hidden="1">'General Ledger'!#REF!</definedName>
    <definedName name="QB_ROW_171310_2" localSheetId="6" hidden="1">'General Ledger'!#REF!</definedName>
    <definedName name="QB_ROW_171310_3" localSheetId="6" hidden="1">'General Ledger'!$B$1461</definedName>
    <definedName name="QB_ROW_1717210">'AP Aging'!#REF!</definedName>
    <definedName name="QB_ROW_172010">'General Ledger'!#REF!</definedName>
    <definedName name="QB_ROW_172010_1" localSheetId="6" hidden="1">'General Ledger'!#REF!</definedName>
    <definedName name="QB_ROW_172010_2" localSheetId="6" hidden="1">'General Ledger'!#REF!</definedName>
    <definedName name="QB_ROW_172010_3" localSheetId="6" hidden="1">'General Ledger'!#REF!</definedName>
    <definedName name="QB_ROW_172010_4" localSheetId="6" hidden="1">'General Ledger'!$B$268</definedName>
    <definedName name="QB_ROW_172020">'General Ledger'!#REF!</definedName>
    <definedName name="QB_ROW_172020_1" localSheetId="3" hidden="1">'Balance Sheet'!#REF!</definedName>
    <definedName name="QB_ROW_172020_1" localSheetId="6" hidden="1">'General Ledger'!#REF!</definedName>
    <definedName name="QB_ROW_172020_2" localSheetId="3" hidden="1">'Balance Sheet'!#REF!</definedName>
    <definedName name="QB_ROW_172020_2" localSheetId="6" hidden="1">'General Ledger'!#REF!</definedName>
    <definedName name="QB_ROW_172020_3" localSheetId="3" hidden="1">'Balance Sheet'!$C$35</definedName>
    <definedName name="QB_ROW_172020_3" localSheetId="6" hidden="1">'General Ledger'!#REF!</definedName>
    <definedName name="QB_ROW_172020_4" localSheetId="6" hidden="1">'General Ledger'!$C$277</definedName>
    <definedName name="QB_ROW_17221">'Balance Sheet'!#REF!</definedName>
    <definedName name="QB_ROW_17221_1" localSheetId="3" hidden="1">'Balance Sheet'!#REF!</definedName>
    <definedName name="QB_ROW_17221_2" localSheetId="3" hidden="1">'Balance Sheet'!#REF!</definedName>
    <definedName name="QB_ROW_17221_3" localSheetId="3" hidden="1">'Balance Sheet'!$C$66</definedName>
    <definedName name="QB_ROW_172310">'General Ledger'!#REF!</definedName>
    <definedName name="QB_ROW_172310_1" localSheetId="6" hidden="1">'General Ledger'!#REF!</definedName>
    <definedName name="QB_ROW_172310_2" localSheetId="6" hidden="1">'General Ledger'!#REF!</definedName>
    <definedName name="QB_ROW_172310_3" localSheetId="6" hidden="1">'General Ledger'!#REF!</definedName>
    <definedName name="QB_ROW_172310_4" localSheetId="6" hidden="1">'General Ledger'!$B$279</definedName>
    <definedName name="QB_ROW_172320">'General Ledger'!#REF!</definedName>
    <definedName name="QB_ROW_172320_1" localSheetId="3" hidden="1">'Balance Sheet'!#REF!</definedName>
    <definedName name="QB_ROW_172320_1" localSheetId="6" hidden="1">'General Ledger'!#REF!</definedName>
    <definedName name="QB_ROW_172320_2" localSheetId="3" hidden="1">'Balance Sheet'!#REF!</definedName>
    <definedName name="QB_ROW_172320_2" localSheetId="6" hidden="1">'General Ledger'!#REF!</definedName>
    <definedName name="QB_ROW_172320_3" localSheetId="3" hidden="1">'Balance Sheet'!$C$40</definedName>
    <definedName name="QB_ROW_172320_3" localSheetId="6" hidden="1">'General Ledger'!#REF!</definedName>
    <definedName name="QB_ROW_172320_4" localSheetId="6" hidden="1">'General Ledger'!$C$278</definedName>
    <definedName name="QB_ROW_173010">'General Ledger'!#REF!</definedName>
    <definedName name="QB_ROW_173010_1" localSheetId="6" hidden="1">'General Ledger'!#REF!</definedName>
    <definedName name="QB_ROW_173010_2" localSheetId="6" hidden="1">'General Ledger'!#REF!</definedName>
    <definedName name="QB_ROW_173010_3" localSheetId="6" hidden="1">'General Ledger'!#REF!</definedName>
    <definedName name="QB_ROW_173010_4" localSheetId="6" hidden="1">'General Ledger'!$B$591</definedName>
    <definedName name="QB_ROW_173020">'General Ledger'!#REF!</definedName>
    <definedName name="QB_ROW_173020_1" localSheetId="6" hidden="1">'General Ledger'!#REF!</definedName>
    <definedName name="QB_ROW_173020_2" localSheetId="6" hidden="1">'General Ledger'!#REF!</definedName>
    <definedName name="QB_ROW_173020_3" localSheetId="6" hidden="1">'General Ledger'!#REF!</definedName>
    <definedName name="QB_ROW_173020_4" localSheetId="6" hidden="1">'General Ledger'!$C$665</definedName>
    <definedName name="QB_ROW_173040">'BvA Detail'!#REF!</definedName>
    <definedName name="QB_ROW_1730400">'PL Class'!#REF!</definedName>
    <definedName name="QB_ROW_1730400_1" localSheetId="4" hidden="1">'PL Class'!#REF!</definedName>
    <definedName name="QB_ROW_1730400_2" localSheetId="4" hidden="1">'PL Class'!$E$8</definedName>
    <definedName name="QB_ROW_17310">'General Ledger'!#REF!</definedName>
    <definedName name="QB_ROW_17310_1" localSheetId="6" hidden="1">'General Ledger'!#REF!</definedName>
    <definedName name="QB_ROW_17310_2" localSheetId="6" hidden="1">'General Ledger'!#REF!</definedName>
    <definedName name="QB_ROW_17310_3" localSheetId="6" hidden="1">'General Ledger'!#REF!</definedName>
    <definedName name="QB_ROW_17310_4" localSheetId="6" hidden="1">'General Ledger'!$B$669</definedName>
    <definedName name="QB_ROW_173310">'General Ledger'!#REF!</definedName>
    <definedName name="QB_ROW_173310_1" localSheetId="6" hidden="1">'General Ledger'!#REF!</definedName>
    <definedName name="QB_ROW_173310_2" localSheetId="6" hidden="1">'General Ledger'!#REF!</definedName>
    <definedName name="QB_ROW_173310_3" localSheetId="6" hidden="1">'General Ledger'!#REF!</definedName>
    <definedName name="QB_ROW_173310_4" localSheetId="6" hidden="1">'General Ledger'!$B$667</definedName>
    <definedName name="QB_ROW_173320">'General Ledger'!#REF!</definedName>
    <definedName name="QB_ROW_173320_1" localSheetId="6" hidden="1">'General Ledger'!#REF!</definedName>
    <definedName name="QB_ROW_173320_2" localSheetId="6" hidden="1">'General Ledger'!#REF!</definedName>
    <definedName name="QB_ROW_173320_3" localSheetId="6" hidden="1">'General Ledger'!#REF!</definedName>
    <definedName name="QB_ROW_173320_4" localSheetId="6" hidden="1">'General Ledger'!$C$666</definedName>
    <definedName name="QB_ROW_173340">'BvA Detail'!#REF!</definedName>
    <definedName name="QB_ROW_1733400">'PL Class'!#REF!</definedName>
    <definedName name="QB_ROW_1733400_1" localSheetId="4" hidden="1">'PL Class'!#REF!</definedName>
    <definedName name="QB_ROW_1733400_2" localSheetId="4" hidden="1">'PL Class'!$E$16</definedName>
    <definedName name="QB_ROW_1733400_3" localSheetId="4" hidden="1">'PL Class'!$E$17</definedName>
    <definedName name="QB_ROW_174020">'General Ledger'!#REF!</definedName>
    <definedName name="QB_ROW_174020_1" localSheetId="6" hidden="1">'General Ledger'!#REF!</definedName>
    <definedName name="QB_ROW_174020_2" localSheetId="6" hidden="1">'General Ledger'!#REF!</definedName>
    <definedName name="QB_ROW_174020_3" localSheetId="6" hidden="1">'General Ledger'!#REF!</definedName>
    <definedName name="QB_ROW_174020_4" localSheetId="6" hidden="1">'General Ledger'!$C$592</definedName>
    <definedName name="QB_ROW_174030">'General Ledger'!#REF!</definedName>
    <definedName name="QB_ROW_174030_1" localSheetId="6" hidden="1">'General Ledger'!#REF!</definedName>
    <definedName name="QB_ROW_174030_2" localSheetId="6" hidden="1">'General Ledger'!#REF!</definedName>
    <definedName name="QB_ROW_174030_3" localSheetId="6" hidden="1">'General Ledger'!#REF!</definedName>
    <definedName name="QB_ROW_174030_4" localSheetId="6" hidden="1">'General Ledger'!$D$599</definedName>
    <definedName name="QB_ROW_174050">'BvA Detail'!#REF!</definedName>
    <definedName name="QB_ROW_1740500">'PL Class'!#REF!</definedName>
    <definedName name="QB_ROW_174260">'BvA Detail'!#REF!</definedName>
    <definedName name="QB_ROW_174320">'General Ledger'!#REF!</definedName>
    <definedName name="QB_ROW_174320_1" localSheetId="6" hidden="1">'General Ledger'!#REF!</definedName>
    <definedName name="QB_ROW_174320_2" localSheetId="6" hidden="1">'General Ledger'!#REF!</definedName>
    <definedName name="QB_ROW_174320_3" localSheetId="6" hidden="1">'General Ledger'!#REF!</definedName>
    <definedName name="QB_ROW_174320_4" localSheetId="6" hidden="1">'General Ledger'!$C$603</definedName>
    <definedName name="QB_ROW_174330">'General Ledger'!#REF!</definedName>
    <definedName name="QB_ROW_174330_1" localSheetId="6" hidden="1">'General Ledger'!#REF!</definedName>
    <definedName name="QB_ROW_174330_2" localSheetId="6" hidden="1">'General Ledger'!#REF!</definedName>
    <definedName name="QB_ROW_174330_3" localSheetId="6" hidden="1">'General Ledger'!#REF!</definedName>
    <definedName name="QB_ROW_174330_4" localSheetId="6" hidden="1">'General Ledger'!$D$602</definedName>
    <definedName name="QB_ROW_174350">'BvA Detail'!#REF!</definedName>
    <definedName name="QB_ROW_1743500">'PL Class'!#REF!</definedName>
    <definedName name="QB_ROW_1743500_1" localSheetId="4" hidden="1">'PL Class'!$F$9</definedName>
    <definedName name="QB_ROW_175030">'General Ledger'!#REF!</definedName>
    <definedName name="QB_ROW_175030_1" localSheetId="6" hidden="1">'General Ledger'!#REF!</definedName>
    <definedName name="QB_ROW_175030_2" localSheetId="6" hidden="1">'General Ledger'!#REF!</definedName>
    <definedName name="QB_ROW_175030_3" localSheetId="6" hidden="1">'General Ledger'!#REF!</definedName>
    <definedName name="QB_ROW_175030_4" localSheetId="6" hidden="1">'General Ledger'!$D$595</definedName>
    <definedName name="QB_ROW_175260">'BvA Detail'!#REF!</definedName>
    <definedName name="QB_ROW_1752600">'PL Class'!#REF!</definedName>
    <definedName name="QB_ROW_175330">'General Ledger'!#REF!</definedName>
    <definedName name="QB_ROW_175330_1" localSheetId="6" hidden="1">'General Ledger'!#REF!</definedName>
    <definedName name="QB_ROW_175330_2" localSheetId="6" hidden="1">'General Ledger'!#REF!</definedName>
    <definedName name="QB_ROW_175330_3" localSheetId="6" hidden="1">'General Ledger'!#REF!</definedName>
    <definedName name="QB_ROW_175330_4" localSheetId="6" hidden="1">'General Ledger'!$D$596</definedName>
    <definedName name="QB_ROW_1756210">'AP Aging'!#REF!</definedName>
    <definedName name="QB_ROW_176030">'General Ledger'!#REF!</definedName>
    <definedName name="QB_ROW_176030_1" localSheetId="6" hidden="1">'General Ledger'!#REF!</definedName>
    <definedName name="QB_ROW_176030_2" localSheetId="6" hidden="1">'General Ledger'!#REF!</definedName>
    <definedName name="QB_ROW_176030_3" localSheetId="6" hidden="1">'General Ledger'!#REF!</definedName>
    <definedName name="QB_ROW_176030_4" localSheetId="6" hidden="1">'General Ledger'!$D$597</definedName>
    <definedName name="QB_ROW_176330">'General Ledger'!#REF!</definedName>
    <definedName name="QB_ROW_176330_1" localSheetId="6" hidden="1">'General Ledger'!#REF!</definedName>
    <definedName name="QB_ROW_176330_2" localSheetId="6" hidden="1">'General Ledger'!#REF!</definedName>
    <definedName name="QB_ROW_176330_3" localSheetId="6" hidden="1">'General Ledger'!#REF!</definedName>
    <definedName name="QB_ROW_176330_4" localSheetId="6" hidden="1">'General Ledger'!$D$598</definedName>
    <definedName name="QB_ROW_1766210">'AP Aging'!#REF!</definedName>
    <definedName name="QB_ROW_177020">'General Ledger'!#REF!</definedName>
    <definedName name="QB_ROW_177020_1" localSheetId="6" hidden="1">'General Ledger'!#REF!</definedName>
    <definedName name="QB_ROW_177020_2" localSheetId="6" hidden="1">'General Ledger'!#REF!</definedName>
    <definedName name="QB_ROW_177020_3" localSheetId="6" hidden="1">'General Ledger'!#REF!</definedName>
    <definedName name="QB_ROW_177020_4" localSheetId="6" hidden="1">'General Ledger'!$C$604</definedName>
    <definedName name="QB_ROW_177250">'BvA Detail'!#REF!</definedName>
    <definedName name="QB_ROW_1772500">'PL Class'!#REF!</definedName>
    <definedName name="QB_ROW_1772500_1" localSheetId="4" hidden="1">'PL Class'!$F$10</definedName>
    <definedName name="QB_ROW_177320">'General Ledger'!#REF!</definedName>
    <definedName name="QB_ROW_177320_1" localSheetId="6" hidden="1">'General Ledger'!#REF!</definedName>
    <definedName name="QB_ROW_177320_2" localSheetId="6" hidden="1">'General Ledger'!#REF!</definedName>
    <definedName name="QB_ROW_177320_3" localSheetId="6" hidden="1">'General Ledger'!#REF!</definedName>
    <definedName name="QB_ROW_177320_4" localSheetId="6" hidden="1">'General Ledger'!$C$606</definedName>
    <definedName name="QB_ROW_178020">'General Ledger'!#REF!</definedName>
    <definedName name="QB_ROW_178020_1" localSheetId="6" hidden="1">'General Ledger'!#REF!</definedName>
    <definedName name="QB_ROW_178020_2" localSheetId="6" hidden="1">'General Ledger'!#REF!</definedName>
    <definedName name="QB_ROW_178020_3" localSheetId="6" hidden="1">'General Ledger'!#REF!</definedName>
    <definedName name="QB_ROW_178020_4" localSheetId="6" hidden="1">'General Ledger'!$C$607</definedName>
    <definedName name="QB_ROW_178030">'General Ledger'!#REF!</definedName>
    <definedName name="QB_ROW_178030_1" localSheetId="6" hidden="1">'General Ledger'!#REF!</definedName>
    <definedName name="QB_ROW_178030_2" localSheetId="6" hidden="1">'General Ledger'!#REF!</definedName>
    <definedName name="QB_ROW_178030_3" localSheetId="6" hidden="1">'General Ledger'!#REF!</definedName>
    <definedName name="QB_ROW_178030_4" localSheetId="6" hidden="1">'General Ledger'!$D$648</definedName>
    <definedName name="QB_ROW_178050">'BvA Detail'!#REF!</definedName>
    <definedName name="QB_ROW_1780500">'PL Class'!#REF!</definedName>
    <definedName name="QB_ROW_1780500_1" localSheetId="4" hidden="1">'PL Class'!#REF!</definedName>
    <definedName name="QB_ROW_1780500_2" localSheetId="4" hidden="1">'PL Class'!$F$9</definedName>
    <definedName name="QB_ROW_1780500_3" localSheetId="4" hidden="1">'PL Class'!$F$11</definedName>
    <definedName name="QB_ROW_178320">'General Ledger'!#REF!</definedName>
    <definedName name="QB_ROW_178320_1" localSheetId="6" hidden="1">'General Ledger'!#REF!</definedName>
    <definedName name="QB_ROW_178320_2" localSheetId="6" hidden="1">'General Ledger'!#REF!</definedName>
    <definedName name="QB_ROW_178320_3" localSheetId="6" hidden="1">'General Ledger'!#REF!</definedName>
    <definedName name="QB_ROW_178320_4" localSheetId="6" hidden="1">'General Ledger'!$C$650</definedName>
    <definedName name="QB_ROW_178330">'General Ledger'!#REF!</definedName>
    <definedName name="QB_ROW_178330_1" localSheetId="6" hidden="1">'General Ledger'!#REF!</definedName>
    <definedName name="QB_ROW_178330_2" localSheetId="6" hidden="1">'General Ledger'!#REF!</definedName>
    <definedName name="QB_ROW_178330_3" localSheetId="6" hidden="1">'General Ledger'!#REF!</definedName>
    <definedName name="QB_ROW_178330_4" localSheetId="6" hidden="1">'General Ledger'!$D$649</definedName>
    <definedName name="QB_ROW_178350">'BvA Detail'!#REF!</definedName>
    <definedName name="QB_ROW_1783500">'PL Class'!#REF!</definedName>
    <definedName name="QB_ROW_1783500_1" localSheetId="4" hidden="1">'PL Class'!#REF!</definedName>
    <definedName name="QB_ROW_1783500_2" localSheetId="4" hidden="1">'PL Class'!$F$13</definedName>
    <definedName name="QB_ROW_1783500_3" localSheetId="4" hidden="1">'PL Class'!$F$14</definedName>
    <definedName name="QB_ROW_179020">'General Ledger'!#REF!</definedName>
    <definedName name="QB_ROW_179020_1" localSheetId="6" hidden="1">'General Ledger'!#REF!</definedName>
    <definedName name="QB_ROW_179020_2" localSheetId="6" hidden="1">'General Ledger'!#REF!</definedName>
    <definedName name="QB_ROW_179020_3" localSheetId="6" hidden="1">'General Ledger'!#REF!</definedName>
    <definedName name="QB_ROW_179020_4" localSheetId="6" hidden="1">'General Ledger'!$C$651</definedName>
    <definedName name="QB_ROW_179320">'General Ledger'!#REF!</definedName>
    <definedName name="QB_ROW_179320_1" localSheetId="6" hidden="1">'General Ledger'!#REF!</definedName>
    <definedName name="QB_ROW_179320_2" localSheetId="6" hidden="1">'General Ledger'!#REF!</definedName>
    <definedName name="QB_ROW_179320_3" localSheetId="6" hidden="1">'General Ledger'!#REF!</definedName>
    <definedName name="QB_ROW_179320_4" localSheetId="6" hidden="1">'General Ledger'!$C$652</definedName>
    <definedName name="QB_ROW_180020">'General Ledger'!#REF!</definedName>
    <definedName name="QB_ROW_180020_1" localSheetId="6" hidden="1">'General Ledger'!#REF!</definedName>
    <definedName name="QB_ROW_180020_2" localSheetId="6" hidden="1">'General Ledger'!#REF!</definedName>
    <definedName name="QB_ROW_180020_3" localSheetId="6" hidden="1">'General Ledger'!#REF!</definedName>
    <definedName name="QB_ROW_180020_4" localSheetId="6" hidden="1">'General Ledger'!$C$656</definedName>
    <definedName name="QB_ROW_18030">'General Ledger'!#REF!</definedName>
    <definedName name="QB_ROW_18030_1" localSheetId="6" hidden="1">'General Ledger'!#REF!</definedName>
    <definedName name="QB_ROW_18030_2" localSheetId="6" hidden="1">'General Ledger'!#REF!</definedName>
    <definedName name="QB_ROW_18030_3" localSheetId="6" hidden="1">'General Ledger'!#REF!</definedName>
    <definedName name="QB_ROW_18030_4" localSheetId="6" hidden="1">'General Ledger'!$D$644</definedName>
    <definedName name="QB_ROW_180320">'General Ledger'!#REF!</definedName>
    <definedName name="QB_ROW_180320_1" localSheetId="6" hidden="1">'General Ledger'!#REF!</definedName>
    <definedName name="QB_ROW_180320_2" localSheetId="6" hidden="1">'General Ledger'!#REF!</definedName>
    <definedName name="QB_ROW_180320_3" localSheetId="6" hidden="1">'General Ledger'!#REF!</definedName>
    <definedName name="QB_ROW_180320_4" localSheetId="6" hidden="1">'General Ledger'!$C$657</definedName>
    <definedName name="QB_ROW_181020">'General Ledger'!#REF!</definedName>
    <definedName name="QB_ROW_181020_1" localSheetId="6" hidden="1">'General Ledger'!#REF!</definedName>
    <definedName name="QB_ROW_181020_2" localSheetId="6" hidden="1">'General Ledger'!#REF!</definedName>
    <definedName name="QB_ROW_181020_3" localSheetId="6" hidden="1">'General Ledger'!#REF!</definedName>
    <definedName name="QB_ROW_181020_4" localSheetId="6" hidden="1">'General Ledger'!$C$658</definedName>
    <definedName name="QB_ROW_181250">'BvA Detail'!#REF!</definedName>
    <definedName name="QB_ROW_1812500">'PL Class'!#REF!</definedName>
    <definedName name="QB_ROW_1812500_1" localSheetId="4" hidden="1">'PL Class'!#REF!</definedName>
    <definedName name="QB_ROW_1812500_2" localSheetId="4" hidden="1">'PL Class'!$F$15</definedName>
    <definedName name="QB_ROW_1812500_3" localSheetId="4" hidden="1">'PL Class'!$F$16</definedName>
    <definedName name="QB_ROW_181320">'General Ledger'!#REF!</definedName>
    <definedName name="QB_ROW_181320_1" localSheetId="6" hidden="1">'General Ledger'!#REF!</definedName>
    <definedName name="QB_ROW_181320_2" localSheetId="6" hidden="1">'General Ledger'!#REF!</definedName>
    <definedName name="QB_ROW_181320_3" localSheetId="6" hidden="1">'General Ledger'!#REF!</definedName>
    <definedName name="QB_ROW_181320_4" localSheetId="6" hidden="1">'General Ledger'!$C$660</definedName>
    <definedName name="QB_ROW_182020">'General Ledger'!#REF!</definedName>
    <definedName name="QB_ROW_182020_1" localSheetId="6" hidden="1">'General Ledger'!#REF!</definedName>
    <definedName name="QB_ROW_182020_2" localSheetId="6" hidden="1">'General Ledger'!#REF!</definedName>
    <definedName name="QB_ROW_182020_3" localSheetId="6" hidden="1">'General Ledger'!#REF!</definedName>
    <definedName name="QB_ROW_182020_4" localSheetId="6" hidden="1">'General Ledger'!$C$661</definedName>
    <definedName name="QB_ROW_182250">'BvA Detail'!#REF!</definedName>
    <definedName name="QB_ROW_1822500">'PL Class'!#REF!</definedName>
    <definedName name="QB_ROW_1822500_1" localSheetId="4" hidden="1">'PL Class'!#REF!</definedName>
    <definedName name="QB_ROW_182320">'General Ledger'!#REF!</definedName>
    <definedName name="QB_ROW_182320_1" localSheetId="6" hidden="1">'General Ledger'!#REF!</definedName>
    <definedName name="QB_ROW_182320_2" localSheetId="6" hidden="1">'General Ledger'!#REF!</definedName>
    <definedName name="QB_ROW_182320_3" localSheetId="6" hidden="1">'General Ledger'!#REF!</definedName>
    <definedName name="QB_ROW_182320_4" localSheetId="6" hidden="1">'General Ledger'!$C$662</definedName>
    <definedName name="QB_ROW_18260">'BvA Detail'!#REF!</definedName>
    <definedName name="QB_ROW_182600">'PL Class'!#REF!</definedName>
    <definedName name="QB_ROW_182600_1" localSheetId="4" hidden="1">'PL Class'!$G$12</definedName>
    <definedName name="QB_ROW_18301">'BvA Detail'!#REF!</definedName>
    <definedName name="QB_ROW_183010">'PL Class'!#REF!</definedName>
    <definedName name="QB_ROW_183010_1" localSheetId="4" hidden="1">'PL Class'!#REF!</definedName>
    <definedName name="QB_ROW_183010_2" localSheetId="4" hidden="1">'PL Class'!$A$116</definedName>
    <definedName name="QB_ROW_183010_3" localSheetId="4" hidden="1">'PL Class'!$A$119</definedName>
    <definedName name="QB_ROW_183020">'General Ledger'!#REF!</definedName>
    <definedName name="QB_ROW_183020_1" localSheetId="6" hidden="1">'General Ledger'!#REF!</definedName>
    <definedName name="QB_ROW_183020_2" localSheetId="6" hidden="1">'General Ledger'!#REF!</definedName>
    <definedName name="QB_ROW_183020_3" localSheetId="6" hidden="1">'General Ledger'!#REF!</definedName>
    <definedName name="QB_ROW_183020_4" localSheetId="6" hidden="1">'General Ledger'!$C$663</definedName>
    <definedName name="QB_ROW_18330">'General Ledger'!#REF!</definedName>
    <definedName name="QB_ROW_18330_1" localSheetId="6" hidden="1">'General Ledger'!#REF!</definedName>
    <definedName name="QB_ROW_18330_2" localSheetId="6" hidden="1">'General Ledger'!#REF!</definedName>
    <definedName name="QB_ROW_18330_3" localSheetId="6" hidden="1">'General Ledger'!#REF!</definedName>
    <definedName name="QB_ROW_18330_4" localSheetId="6" hidden="1">'General Ledger'!$D$645</definedName>
    <definedName name="QB_ROW_183320">'General Ledger'!#REF!</definedName>
    <definedName name="QB_ROW_183320_1" localSheetId="6" hidden="1">'General Ledger'!#REF!</definedName>
    <definedName name="QB_ROW_183320_2" localSheetId="6" hidden="1">'General Ledger'!#REF!</definedName>
    <definedName name="QB_ROW_183320_3" localSheetId="6" hidden="1">'General Ledger'!#REF!</definedName>
    <definedName name="QB_ROW_183320_4" localSheetId="6" hidden="1">'General Ledger'!$C$664</definedName>
    <definedName name="QB_ROW_1836210">'AP Aging'!#REF!</definedName>
    <definedName name="QB_ROW_184010" localSheetId="6" hidden="1">'General Ledger'!#REF!</definedName>
    <definedName name="QB_ROW_184010_1" localSheetId="6" hidden="1">'General Ledger'!#REF!</definedName>
    <definedName name="QB_ROW_184010_2" localSheetId="6" hidden="1">'General Ledger'!#REF!</definedName>
    <definedName name="QB_ROW_184010_3" localSheetId="6" hidden="1">'General Ledger'!$B$1422</definedName>
    <definedName name="QB_ROW_184310" localSheetId="6" hidden="1">'General Ledger'!#REF!</definedName>
    <definedName name="QB_ROW_184310_1" localSheetId="6" hidden="1">'General Ledger'!#REF!</definedName>
    <definedName name="QB_ROW_184310_2" localSheetId="6" hidden="1">'General Ledger'!#REF!</definedName>
    <definedName name="QB_ROW_184310_3" localSheetId="6" hidden="1">'General Ledger'!$B$1423</definedName>
    <definedName name="QB_ROW_1847210">'AP Aging'!#REF!</definedName>
    <definedName name="QB_ROW_185010">'General Ledger'!#REF!</definedName>
    <definedName name="QB_ROW_185010_1" localSheetId="6" hidden="1">'General Ledger'!#REF!</definedName>
    <definedName name="QB_ROW_185010_2" localSheetId="6" hidden="1">'General Ledger'!#REF!</definedName>
    <definedName name="QB_ROW_185010_3" localSheetId="6" hidden="1">'General Ledger'!#REF!</definedName>
    <definedName name="QB_ROW_185010_4" localSheetId="6" hidden="1">'General Ledger'!$B$694</definedName>
    <definedName name="QB_ROW_185020">'General Ledger'!#REF!</definedName>
    <definedName name="QB_ROW_185020_1" localSheetId="6" hidden="1">'General Ledger'!#REF!</definedName>
    <definedName name="QB_ROW_185020_2" localSheetId="6" hidden="1">'General Ledger'!#REF!</definedName>
    <definedName name="QB_ROW_185020_3" localSheetId="6" hidden="1">'General Ledger'!#REF!</definedName>
    <definedName name="QB_ROW_185020_4" localSheetId="6" hidden="1">'General Ledger'!$C$772</definedName>
    <definedName name="QB_ROW_185040">'BvA Detail'!#REF!</definedName>
    <definedName name="QB_ROW_1850400">'PL Class'!#REF!</definedName>
    <definedName name="QB_ROW_1850400_1" localSheetId="4" hidden="1">'PL Class'!#REF!</definedName>
    <definedName name="QB_ROW_1850400_2" localSheetId="4" hidden="1">'PL Class'!$E$23</definedName>
    <definedName name="QB_ROW_1850400_3" localSheetId="4" hidden="1">'PL Class'!$E$21</definedName>
    <definedName name="QB_ROW_185310">'General Ledger'!#REF!</definedName>
    <definedName name="QB_ROW_185310_1" localSheetId="6" hidden="1">'General Ledger'!#REF!</definedName>
    <definedName name="QB_ROW_185310_2" localSheetId="6" hidden="1">'General Ledger'!#REF!</definedName>
    <definedName name="QB_ROW_185310_3" localSheetId="6" hidden="1">'General Ledger'!#REF!</definedName>
    <definedName name="QB_ROW_185310_4" localSheetId="6" hidden="1">'General Ledger'!$B$774</definedName>
    <definedName name="QB_ROW_185320">'General Ledger'!#REF!</definedName>
    <definedName name="QB_ROW_185320_1" localSheetId="6" hidden="1">'General Ledger'!#REF!</definedName>
    <definedName name="QB_ROW_185320_2" localSheetId="6" hidden="1">'General Ledger'!#REF!</definedName>
    <definedName name="QB_ROW_185320_3" localSheetId="6" hidden="1">'General Ledger'!#REF!</definedName>
    <definedName name="QB_ROW_185320_4" localSheetId="6" hidden="1">'General Ledger'!$C$773</definedName>
    <definedName name="QB_ROW_185340">'BvA Detail'!#REF!</definedName>
    <definedName name="QB_ROW_1853400">'PL Class'!#REF!</definedName>
    <definedName name="QB_ROW_1853400_1" localSheetId="4" hidden="1">'PL Class'!#REF!</definedName>
    <definedName name="QB_ROW_1853400_2" localSheetId="4" hidden="1">'PL Class'!$E$38</definedName>
    <definedName name="QB_ROW_1853400_3" localSheetId="4" hidden="1">'PL Class'!$E$34</definedName>
    <definedName name="QB_ROW_186020">'General Ledger'!#REF!</definedName>
    <definedName name="QB_ROW_186020_1" localSheetId="6" hidden="1">'General Ledger'!#REF!</definedName>
    <definedName name="QB_ROW_186020_2" localSheetId="6" hidden="1">'General Ledger'!#REF!</definedName>
    <definedName name="QB_ROW_186020_3" localSheetId="6" hidden="1">'General Ledger'!#REF!</definedName>
    <definedName name="QB_ROW_186020_4" localSheetId="6" hidden="1">'General Ledger'!$C$695</definedName>
    <definedName name="QB_ROW_186250">'BvA Detail'!#REF!</definedName>
    <definedName name="QB_ROW_1862500">'PL Class'!#REF!</definedName>
    <definedName name="QB_ROW_1862500_1" localSheetId="4" hidden="1">'PL Class'!#REF!</definedName>
    <definedName name="QB_ROW_1862500_2" localSheetId="4" hidden="1">'PL Class'!$F$24</definedName>
    <definedName name="QB_ROW_1862500_3" localSheetId="4" hidden="1">'PL Class'!$F$22</definedName>
    <definedName name="QB_ROW_186320">'General Ledger'!#REF!</definedName>
    <definedName name="QB_ROW_186320_1" localSheetId="6" hidden="1">'General Ledger'!#REF!</definedName>
    <definedName name="QB_ROW_186320_2" localSheetId="6" hidden="1">'General Ledger'!#REF!</definedName>
    <definedName name="QB_ROW_186320_3" localSheetId="6" hidden="1">'General Ledger'!#REF!</definedName>
    <definedName name="QB_ROW_186320_4" localSheetId="6" hidden="1">'General Ledger'!$C$700</definedName>
    <definedName name="QB_ROW_187020">'General Ledger'!#REF!</definedName>
    <definedName name="QB_ROW_187020_1" localSheetId="6" hidden="1">'General Ledger'!#REF!</definedName>
    <definedName name="QB_ROW_187020_2" localSheetId="6" hidden="1">'General Ledger'!#REF!</definedName>
    <definedName name="QB_ROW_187020_3" localSheetId="6" hidden="1">'General Ledger'!#REF!</definedName>
    <definedName name="QB_ROW_187020_4" localSheetId="6" hidden="1">'General Ledger'!$C$701</definedName>
    <definedName name="QB_ROW_187250">'BvA Detail'!#REF!</definedName>
    <definedName name="QB_ROW_1872500">'PL Class'!#REF!</definedName>
    <definedName name="QB_ROW_1872500_1" localSheetId="4" hidden="1">'PL Class'!#REF!</definedName>
    <definedName name="QB_ROW_1872500_2" localSheetId="4" hidden="1">'PL Class'!$F$25</definedName>
    <definedName name="QB_ROW_1872500_3" localSheetId="4" hidden="1">'PL Class'!$F$23</definedName>
    <definedName name="QB_ROW_187320">'General Ledger'!#REF!</definedName>
    <definedName name="QB_ROW_187320_1" localSheetId="6" hidden="1">'General Ledger'!#REF!</definedName>
    <definedName name="QB_ROW_187320_2" localSheetId="6" hidden="1">'General Ledger'!#REF!</definedName>
    <definedName name="QB_ROW_187320_3" localSheetId="6" hidden="1">'General Ledger'!#REF!</definedName>
    <definedName name="QB_ROW_187320_4" localSheetId="6" hidden="1">'General Ledger'!$C$707</definedName>
    <definedName name="QB_ROW_188020">'General Ledger'!#REF!</definedName>
    <definedName name="QB_ROW_188020_1" localSheetId="6" hidden="1">'General Ledger'!#REF!</definedName>
    <definedName name="QB_ROW_188020_2" localSheetId="6" hidden="1">'General Ledger'!#REF!</definedName>
    <definedName name="QB_ROW_188020_3" localSheetId="6" hidden="1">'General Ledger'!#REF!</definedName>
    <definedName name="QB_ROW_188020_4" localSheetId="6" hidden="1">'General Ledger'!$C$708</definedName>
    <definedName name="QB_ROW_1882500" localSheetId="4" hidden="1">'PL Class'!$F$26</definedName>
    <definedName name="QB_ROW_188320">'General Ledger'!#REF!</definedName>
    <definedName name="QB_ROW_188320_1" localSheetId="6" hidden="1">'General Ledger'!#REF!</definedName>
    <definedName name="QB_ROW_188320_2" localSheetId="6" hidden="1">'General Ledger'!#REF!</definedName>
    <definedName name="QB_ROW_188320_3" localSheetId="6" hidden="1">'General Ledger'!#REF!</definedName>
    <definedName name="QB_ROW_188320_4" localSheetId="6" hidden="1">'General Ledger'!$C$709</definedName>
    <definedName name="QB_ROW_189020">'General Ledger'!#REF!</definedName>
    <definedName name="QB_ROW_189020_1" localSheetId="6" hidden="1">'General Ledger'!#REF!</definedName>
    <definedName name="QB_ROW_189020_2" localSheetId="6" hidden="1">'General Ledger'!#REF!</definedName>
    <definedName name="QB_ROW_189020_3" localSheetId="6" hidden="1">'General Ledger'!#REF!</definedName>
    <definedName name="QB_ROW_189020_4" localSheetId="6" hidden="1">'General Ledger'!$C$710</definedName>
    <definedName name="QB_ROW_189250">'BvA Detail'!#REF!</definedName>
    <definedName name="QB_ROW_1892500">'PL Class'!#REF!</definedName>
    <definedName name="QB_ROW_1892500_1" localSheetId="4" hidden="1">'PL Class'!#REF!</definedName>
    <definedName name="QB_ROW_1892500_2" localSheetId="4" hidden="1">'PL Class'!$F$27</definedName>
    <definedName name="QB_ROW_1892500_3" localSheetId="4" hidden="1">'PL Class'!$F$24</definedName>
    <definedName name="QB_ROW_189320">'General Ledger'!#REF!</definedName>
    <definedName name="QB_ROW_189320_1" localSheetId="6" hidden="1">'General Ledger'!#REF!</definedName>
    <definedName name="QB_ROW_189320_2" localSheetId="6" hidden="1">'General Ledger'!#REF!</definedName>
    <definedName name="QB_ROW_189320_3" localSheetId="6" hidden="1">'General Ledger'!#REF!</definedName>
    <definedName name="QB_ROW_189320_4" localSheetId="6" hidden="1">'General Ledger'!$C$712</definedName>
    <definedName name="QB_ROW_190020">'General Ledger'!#REF!</definedName>
    <definedName name="QB_ROW_190020_1" localSheetId="6" hidden="1">'General Ledger'!#REF!</definedName>
    <definedName name="QB_ROW_190020_2" localSheetId="6" hidden="1">'General Ledger'!#REF!</definedName>
    <definedName name="QB_ROW_190020_3" localSheetId="6" hidden="1">'General Ledger'!#REF!</definedName>
    <definedName name="QB_ROW_190020_4" localSheetId="6" hidden="1">'General Ledger'!$C$713</definedName>
    <definedName name="QB_ROW_19011">'BvA Detail'!#REF!</definedName>
    <definedName name="QB_ROW_190110">'PL Class'!#REF!</definedName>
    <definedName name="QB_ROW_190110_1" localSheetId="4" hidden="1">'PL Class'!#REF!</definedName>
    <definedName name="QB_ROW_190110_2" localSheetId="4" hidden="1">'PL Class'!$B$6</definedName>
    <definedName name="QB_ROW_190250">'BvA Detail'!#REF!</definedName>
    <definedName name="QB_ROW_1902500">'PL Class'!#REF!</definedName>
    <definedName name="QB_ROW_1902500_1" localSheetId="4" hidden="1">'PL Class'!#REF!</definedName>
    <definedName name="QB_ROW_1902500_2" localSheetId="4" hidden="1">'PL Class'!$F$28</definedName>
    <definedName name="QB_ROW_1902500_3" localSheetId="4" hidden="1">'PL Class'!$F$25</definedName>
    <definedName name="QB_ROW_19030">'General Ledger'!#REF!</definedName>
    <definedName name="QB_ROW_19030_1" localSheetId="6" hidden="1">'General Ledger'!#REF!</definedName>
    <definedName name="QB_ROW_19030_2" localSheetId="6" hidden="1">'General Ledger'!#REF!</definedName>
    <definedName name="QB_ROW_19030_3" localSheetId="6" hidden="1">'General Ledger'!#REF!</definedName>
    <definedName name="QB_ROW_19030_4" localSheetId="6" hidden="1">'General Ledger'!$D$633</definedName>
    <definedName name="QB_ROW_190320">'General Ledger'!#REF!</definedName>
    <definedName name="QB_ROW_190320_1" localSheetId="6" hidden="1">'General Ledger'!#REF!</definedName>
    <definedName name="QB_ROW_190320_2" localSheetId="6" hidden="1">'General Ledger'!#REF!</definedName>
    <definedName name="QB_ROW_190320_3" localSheetId="6" hidden="1">'General Ledger'!#REF!</definedName>
    <definedName name="QB_ROW_190320_4" localSheetId="6" hidden="1">'General Ledger'!$C$715</definedName>
    <definedName name="QB_ROW_191020">'General Ledger'!#REF!</definedName>
    <definedName name="QB_ROW_191020_1" localSheetId="6" hidden="1">'General Ledger'!#REF!</definedName>
    <definedName name="QB_ROW_191020_2" localSheetId="6" hidden="1">'General Ledger'!#REF!</definedName>
    <definedName name="QB_ROW_191020_3" localSheetId="6" hidden="1">'General Ledger'!#REF!</definedName>
    <definedName name="QB_ROW_191020_4" localSheetId="6" hidden="1">'General Ledger'!$C$716</definedName>
    <definedName name="QB_ROW_191320">'General Ledger'!#REF!</definedName>
    <definedName name="QB_ROW_191320_1" localSheetId="6" hidden="1">'General Ledger'!#REF!</definedName>
    <definedName name="QB_ROW_191320_2" localSheetId="6" hidden="1">'General Ledger'!#REF!</definedName>
    <definedName name="QB_ROW_191320_3" localSheetId="6" hidden="1">'General Ledger'!#REF!</definedName>
    <definedName name="QB_ROW_191320_4" localSheetId="6" hidden="1">'General Ledger'!$C$717</definedName>
    <definedName name="QB_ROW_192020">'General Ledger'!#REF!</definedName>
    <definedName name="QB_ROW_192020_1" localSheetId="6" hidden="1">'General Ledger'!#REF!</definedName>
    <definedName name="QB_ROW_192020_2" localSheetId="6" hidden="1">'General Ledger'!#REF!</definedName>
    <definedName name="QB_ROW_192020_3" localSheetId="6" hidden="1">'General Ledger'!#REF!</definedName>
    <definedName name="QB_ROW_192020_4" localSheetId="6" hidden="1">'General Ledger'!$C$718</definedName>
    <definedName name="QB_ROW_192320">'General Ledger'!#REF!</definedName>
    <definedName name="QB_ROW_192320_1" localSheetId="6" hidden="1">'General Ledger'!#REF!</definedName>
    <definedName name="QB_ROW_192320_2" localSheetId="6" hidden="1">'General Ledger'!#REF!</definedName>
    <definedName name="QB_ROW_192320_3" localSheetId="6" hidden="1">'General Ledger'!#REF!</definedName>
    <definedName name="QB_ROW_192320_4" localSheetId="6" hidden="1">'General Ledger'!$C$719</definedName>
    <definedName name="QB_ROW_1924210">'AP Aging'!#REF!</definedName>
    <definedName name="QB_ROW_19260">'BvA Detail'!#REF!</definedName>
    <definedName name="QB_ROW_192600">'PL Class'!#REF!</definedName>
    <definedName name="QB_ROW_192600_1" localSheetId="4" hidden="1">'PL Class'!#REF!</definedName>
    <definedName name="QB_ROW_192600_2" localSheetId="4" hidden="1">'PL Class'!$G$11</definedName>
    <definedName name="QB_ROW_192600_3" localSheetId="4" hidden="1">'PL Class'!$G$13</definedName>
    <definedName name="QB_ROW_193020">'General Ledger'!#REF!</definedName>
    <definedName name="QB_ROW_193020_1" localSheetId="6" hidden="1">'General Ledger'!#REF!</definedName>
    <definedName name="QB_ROW_193020_2" localSheetId="6" hidden="1">'General Ledger'!#REF!</definedName>
    <definedName name="QB_ROW_193020_3" localSheetId="6" hidden="1">'General Ledger'!#REF!</definedName>
    <definedName name="QB_ROW_193020_4" localSheetId="6" hidden="1">'General Ledger'!$C$720</definedName>
    <definedName name="QB_ROW_19311">'BvA Detail'!#REF!</definedName>
    <definedName name="QB_ROW_193110">'PL Class'!#REF!</definedName>
    <definedName name="QB_ROW_193110_1" localSheetId="4" hidden="1">'PL Class'!#REF!</definedName>
    <definedName name="QB_ROW_193110_2" localSheetId="4" hidden="1">'PL Class'!$B$115</definedName>
    <definedName name="QB_ROW_193110_3" localSheetId="4" hidden="1">'PL Class'!$B$118</definedName>
    <definedName name="QB_ROW_193250">'BvA Detail'!#REF!</definedName>
    <definedName name="QB_ROW_1932500">'PL Class'!#REF!</definedName>
    <definedName name="QB_ROW_1932500_1" localSheetId="4" hidden="1">'PL Class'!#REF!</definedName>
    <definedName name="QB_ROW_1932500_2" localSheetId="4" hidden="1">'PL Class'!$F$29</definedName>
    <definedName name="QB_ROW_1932500_3" localSheetId="4" hidden="1">'PL Class'!$F$26</definedName>
    <definedName name="QB_ROW_19330">'General Ledger'!#REF!</definedName>
    <definedName name="QB_ROW_19330_1" localSheetId="6" hidden="1">'General Ledger'!#REF!</definedName>
    <definedName name="QB_ROW_19330_2" localSheetId="6" hidden="1">'General Ledger'!#REF!</definedName>
    <definedName name="QB_ROW_19330_3" localSheetId="6" hidden="1">'General Ledger'!#REF!</definedName>
    <definedName name="QB_ROW_19330_4" localSheetId="6" hidden="1">'General Ledger'!$D$643</definedName>
    <definedName name="QB_ROW_193320">'General Ledger'!#REF!</definedName>
    <definedName name="QB_ROW_193320_1" localSheetId="6" hidden="1">'General Ledger'!#REF!</definedName>
    <definedName name="QB_ROW_193320_2" localSheetId="6" hidden="1">'General Ledger'!#REF!</definedName>
    <definedName name="QB_ROW_193320_3" localSheetId="6" hidden="1">'General Ledger'!#REF!</definedName>
    <definedName name="QB_ROW_193320_4" localSheetId="6" hidden="1">'General Ledger'!$C$723</definedName>
    <definedName name="QB_ROW_194020">'General Ledger'!#REF!</definedName>
    <definedName name="QB_ROW_194020_1" localSheetId="6" hidden="1">'General Ledger'!#REF!</definedName>
    <definedName name="QB_ROW_194020_2" localSheetId="6" hidden="1">'General Ledger'!#REF!</definedName>
    <definedName name="QB_ROW_194020_3" localSheetId="6" hidden="1">'General Ledger'!#REF!</definedName>
    <definedName name="QB_ROW_194020_4" localSheetId="6" hidden="1">'General Ledger'!$C$724</definedName>
    <definedName name="QB_ROW_194250">'BvA Detail'!#REF!</definedName>
    <definedName name="QB_ROW_1942500">'PL Class'!#REF!</definedName>
    <definedName name="QB_ROW_1942500_1" localSheetId="4" hidden="1">'PL Class'!#REF!</definedName>
    <definedName name="QB_ROW_1942500_2" localSheetId="4" hidden="1">'PL Class'!$F$30</definedName>
    <definedName name="QB_ROW_1942500_3" localSheetId="4" hidden="1">'PL Class'!$F$27</definedName>
    <definedName name="QB_ROW_194320">'General Ledger'!#REF!</definedName>
    <definedName name="QB_ROW_194320_1" localSheetId="6" hidden="1">'General Ledger'!#REF!</definedName>
    <definedName name="QB_ROW_194320_2" localSheetId="6" hidden="1">'General Ledger'!#REF!</definedName>
    <definedName name="QB_ROW_194320_3" localSheetId="6" hidden="1">'General Ledger'!#REF!</definedName>
    <definedName name="QB_ROW_194320_4" localSheetId="6" hidden="1">'General Ledger'!$C$729</definedName>
    <definedName name="QB_ROW_195020">'General Ledger'!#REF!</definedName>
    <definedName name="QB_ROW_195020_1" localSheetId="6" hidden="1">'General Ledger'!#REF!</definedName>
    <definedName name="QB_ROW_195020_2" localSheetId="6" hidden="1">'General Ledger'!#REF!</definedName>
    <definedName name="QB_ROW_195020_3" localSheetId="6" hidden="1">'General Ledger'!#REF!</definedName>
    <definedName name="QB_ROW_195020_4" localSheetId="6" hidden="1">'General Ledger'!$C$730</definedName>
    <definedName name="QB_ROW_195250">'BvA Detail'!#REF!</definedName>
    <definedName name="QB_ROW_1952500">'PL Class'!#REF!</definedName>
    <definedName name="QB_ROW_1952500_1" localSheetId="4" hidden="1">'PL Class'!#REF!</definedName>
    <definedName name="QB_ROW_1952500_2" localSheetId="4" hidden="1">'PL Class'!$F$31</definedName>
    <definedName name="QB_ROW_1952500_3" localSheetId="4" hidden="1">'PL Class'!$F$28</definedName>
    <definedName name="QB_ROW_195320">'General Ledger'!#REF!</definedName>
    <definedName name="QB_ROW_195320_1" localSheetId="6" hidden="1">'General Ledger'!#REF!</definedName>
    <definedName name="QB_ROW_195320_2" localSheetId="6" hidden="1">'General Ledger'!#REF!</definedName>
    <definedName name="QB_ROW_195320_3" localSheetId="6" hidden="1">'General Ledger'!#REF!</definedName>
    <definedName name="QB_ROW_195320_4" localSheetId="6" hidden="1">'General Ledger'!$C$733</definedName>
    <definedName name="QB_ROW_196020">'General Ledger'!#REF!</definedName>
    <definedName name="QB_ROW_196020_1" localSheetId="6" hidden="1">'General Ledger'!#REF!</definedName>
    <definedName name="QB_ROW_196020_2" localSheetId="6" hidden="1">'General Ledger'!#REF!</definedName>
    <definedName name="QB_ROW_196020_3" localSheetId="6" hidden="1">'General Ledger'!#REF!</definedName>
    <definedName name="QB_ROW_196020_4" localSheetId="6" hidden="1">'General Ledger'!$C$734</definedName>
    <definedName name="QB_ROW_196250">'BvA Detail'!#REF!</definedName>
    <definedName name="QB_ROW_1962500">'PL Class'!#REF!</definedName>
    <definedName name="QB_ROW_1962500_1" localSheetId="4" hidden="1">'PL Class'!#REF!</definedName>
    <definedName name="QB_ROW_1962500_2" localSheetId="4" hidden="1">'PL Class'!$F$32</definedName>
    <definedName name="QB_ROW_1962500_3" localSheetId="4" hidden="1">'PL Class'!$F$29</definedName>
    <definedName name="QB_ROW_196320">'General Ledger'!#REF!</definedName>
    <definedName name="QB_ROW_196320_1" localSheetId="6" hidden="1">'General Ledger'!#REF!</definedName>
    <definedName name="QB_ROW_196320_2" localSheetId="6" hidden="1">'General Ledger'!#REF!</definedName>
    <definedName name="QB_ROW_196320_3" localSheetId="6" hidden="1">'General Ledger'!#REF!</definedName>
    <definedName name="QB_ROW_196320_4" localSheetId="6" hidden="1">'General Ledger'!$C$739</definedName>
    <definedName name="QB_ROW_1964210">'AP Aging'!#REF!</definedName>
    <definedName name="QB_ROW_197020">'General Ledger'!#REF!</definedName>
    <definedName name="QB_ROW_197020_1" localSheetId="6" hidden="1">'General Ledger'!#REF!</definedName>
    <definedName name="QB_ROW_197020_2" localSheetId="6" hidden="1">'General Ledger'!#REF!</definedName>
    <definedName name="QB_ROW_197020_3" localSheetId="6" hidden="1">'General Ledger'!#REF!</definedName>
    <definedName name="QB_ROW_197020_4" localSheetId="6" hidden="1">'General Ledger'!$C$740</definedName>
    <definedName name="QB_ROW_197250">'BvA Detail'!#REF!</definedName>
    <definedName name="QB_ROW_1972500">'PL Class'!#REF!</definedName>
    <definedName name="QB_ROW_1972500_1" localSheetId="4" hidden="1">'PL Class'!#REF!</definedName>
    <definedName name="QB_ROW_1972500_2" localSheetId="4" hidden="1">'PL Class'!$F$33</definedName>
    <definedName name="QB_ROW_1972500_3" localSheetId="4" hidden="1">'PL Class'!$F$30</definedName>
    <definedName name="QB_ROW_197320">'General Ledger'!#REF!</definedName>
    <definedName name="QB_ROW_197320_1" localSheetId="6" hidden="1">'General Ledger'!#REF!</definedName>
    <definedName name="QB_ROW_197320_2" localSheetId="6" hidden="1">'General Ledger'!#REF!</definedName>
    <definedName name="QB_ROW_197320_3" localSheetId="6" hidden="1">'General Ledger'!#REF!</definedName>
    <definedName name="QB_ROW_197320_4" localSheetId="6" hidden="1">'General Ledger'!$C$742</definedName>
    <definedName name="QB_ROW_198020">'General Ledger'!#REF!</definedName>
    <definedName name="QB_ROW_198020_1" localSheetId="6" hidden="1">'General Ledger'!#REF!</definedName>
    <definedName name="QB_ROW_198020_2" localSheetId="6" hidden="1">'General Ledger'!#REF!</definedName>
    <definedName name="QB_ROW_198020_3" localSheetId="6" hidden="1">'General Ledger'!#REF!</definedName>
    <definedName name="QB_ROW_198020_4" localSheetId="6" hidden="1">'General Ledger'!$C$747</definedName>
    <definedName name="QB_ROW_198250">'BvA Detail'!#REF!</definedName>
    <definedName name="QB_ROW_1982500">'PL Class'!#REF!</definedName>
    <definedName name="QB_ROW_1982500_1" localSheetId="4" hidden="1">'PL Class'!#REF!</definedName>
    <definedName name="QB_ROW_1982500_2" localSheetId="4" hidden="1">'PL Class'!$F$35</definedName>
    <definedName name="QB_ROW_1982500_3" localSheetId="4" hidden="1">'PL Class'!$F$32</definedName>
    <definedName name="QB_ROW_198320">'General Ledger'!#REF!</definedName>
    <definedName name="QB_ROW_198320_1" localSheetId="6" hidden="1">'General Ledger'!#REF!</definedName>
    <definedName name="QB_ROW_198320_2" localSheetId="6" hidden="1">'General Ledger'!#REF!</definedName>
    <definedName name="QB_ROW_198320_3" localSheetId="6" hidden="1">'General Ledger'!#REF!</definedName>
    <definedName name="QB_ROW_198320_4" localSheetId="6" hidden="1">'General Ledger'!$C$749</definedName>
    <definedName name="QB_ROW_199020">'General Ledger'!#REF!</definedName>
    <definedName name="QB_ROW_199020_1" localSheetId="6" hidden="1">'General Ledger'!#REF!</definedName>
    <definedName name="QB_ROW_199020_2" localSheetId="6" hidden="1">'General Ledger'!#REF!</definedName>
    <definedName name="QB_ROW_199020_3" localSheetId="6" hidden="1">'General Ledger'!#REF!</definedName>
    <definedName name="QB_ROW_199020_4" localSheetId="6" hidden="1">'General Ledger'!$C$750</definedName>
    <definedName name="QB_ROW_199320">'General Ledger'!#REF!</definedName>
    <definedName name="QB_ROW_199320_1" localSheetId="6" hidden="1">'General Ledger'!#REF!</definedName>
    <definedName name="QB_ROW_199320_2" localSheetId="6" hidden="1">'General Ledger'!#REF!</definedName>
    <definedName name="QB_ROW_199320_3" localSheetId="6" hidden="1">'General Ledger'!#REF!</definedName>
    <definedName name="QB_ROW_199320_4" localSheetId="6" hidden="1">'General Ledger'!$C$751</definedName>
    <definedName name="QB_ROW_200020">'General Ledger'!#REF!</definedName>
    <definedName name="QB_ROW_200020_1" localSheetId="6" hidden="1">'General Ledger'!#REF!</definedName>
    <definedName name="QB_ROW_200020_2" localSheetId="6" hidden="1">'General Ledger'!#REF!</definedName>
    <definedName name="QB_ROW_200020_3" localSheetId="6" hidden="1">'General Ledger'!#REF!</definedName>
    <definedName name="QB_ROW_200020_4" localSheetId="6" hidden="1">'General Ledger'!$C$752</definedName>
    <definedName name="QB_ROW_20010">'General Ledger'!#REF!</definedName>
    <definedName name="QB_ROW_20010_1" localSheetId="6" hidden="1">'General Ledger'!#REF!</definedName>
    <definedName name="QB_ROW_20010_2" localSheetId="6" hidden="1">'General Ledger'!#REF!</definedName>
    <definedName name="QB_ROW_20010_3" localSheetId="6" hidden="1">'General Ledger'!#REF!</definedName>
    <definedName name="QB_ROW_20010_4" localSheetId="6" hidden="1">'General Ledger'!$B$672</definedName>
    <definedName name="QB_ROW_20031">'BvA Detail'!#REF!</definedName>
    <definedName name="QB_ROW_200310">'PL Class'!#REF!</definedName>
    <definedName name="QB_ROW_200310_1" localSheetId="4" hidden="1">'PL Class'!#REF!</definedName>
    <definedName name="QB_ROW_200310_2" localSheetId="4" hidden="1">'PL Class'!$D$7</definedName>
    <definedName name="QB_ROW_200320">'General Ledger'!#REF!</definedName>
    <definedName name="QB_ROW_200320_1" localSheetId="6" hidden="1">'General Ledger'!#REF!</definedName>
    <definedName name="QB_ROW_200320_2" localSheetId="6" hidden="1">'General Ledger'!#REF!</definedName>
    <definedName name="QB_ROW_200320_3" localSheetId="6" hidden="1">'General Ledger'!#REF!</definedName>
    <definedName name="QB_ROW_200320_4" localSheetId="6" hidden="1">'General Ledger'!$C$753</definedName>
    <definedName name="QB_ROW_201020">'General Ledger'!#REF!</definedName>
    <definedName name="QB_ROW_201020_1" localSheetId="6" hidden="1">'General Ledger'!#REF!</definedName>
    <definedName name="QB_ROW_201020_2" localSheetId="6" hidden="1">'General Ledger'!#REF!</definedName>
    <definedName name="QB_ROW_201020_3" localSheetId="6" hidden="1">'General Ledger'!#REF!</definedName>
    <definedName name="QB_ROW_201020_4" localSheetId="6" hidden="1">'General Ledger'!$C$754</definedName>
    <definedName name="QB_ROW_201250">'BvA Detail'!#REF!</definedName>
    <definedName name="QB_ROW_2012500">'PL Class'!#REF!</definedName>
    <definedName name="QB_ROW_201320">'General Ledger'!#REF!</definedName>
    <definedName name="QB_ROW_201320_1" localSheetId="6" hidden="1">'General Ledger'!#REF!</definedName>
    <definedName name="QB_ROW_201320_2" localSheetId="6" hidden="1">'General Ledger'!#REF!</definedName>
    <definedName name="QB_ROW_201320_3" localSheetId="6" hidden="1">'General Ledger'!#REF!</definedName>
    <definedName name="QB_ROW_201320_4" localSheetId="6" hidden="1">'General Ledger'!$C$755</definedName>
    <definedName name="QB_ROW_202020">'General Ledger'!#REF!</definedName>
    <definedName name="QB_ROW_202020_1" localSheetId="6" hidden="1">'General Ledger'!#REF!</definedName>
    <definedName name="QB_ROW_202020_2" localSheetId="6" hidden="1">'General Ledger'!#REF!</definedName>
    <definedName name="QB_ROW_202020_3" localSheetId="6" hidden="1">'General Ledger'!#REF!</definedName>
    <definedName name="QB_ROW_202020_4" localSheetId="6" hidden="1">'General Ledger'!$C$756</definedName>
    <definedName name="QB_ROW_2021">'Balance Sheet'!#REF!</definedName>
    <definedName name="QB_ROW_2021_1" localSheetId="3" hidden="1">'Balance Sheet'!#REF!</definedName>
    <definedName name="QB_ROW_2021_2" localSheetId="3" hidden="1">'Balance Sheet'!#REF!</definedName>
    <definedName name="QB_ROW_2021_3" localSheetId="3" hidden="1">'Balance Sheet'!$C$7</definedName>
    <definedName name="QB_ROW_202250">'BvA Detail'!#REF!</definedName>
    <definedName name="QB_ROW_2022500">'PL Class'!#REF!</definedName>
    <definedName name="QB_ROW_2022500_1" localSheetId="4" hidden="1">'PL Class'!#REF!</definedName>
    <definedName name="QB_ROW_2022500_2" localSheetId="4" hidden="1">'PL Class'!$F$36</definedName>
    <definedName name="QB_ROW_202320">'General Ledger'!#REF!</definedName>
    <definedName name="QB_ROW_202320_1" localSheetId="6" hidden="1">'General Ledger'!#REF!</definedName>
    <definedName name="QB_ROW_202320_2" localSheetId="6" hidden="1">'General Ledger'!#REF!</definedName>
    <definedName name="QB_ROW_202320_3" localSheetId="6" hidden="1">'General Ledger'!#REF!</definedName>
    <definedName name="QB_ROW_202320_4" localSheetId="6" hidden="1">'General Ledger'!$C$757</definedName>
    <definedName name="QB_ROW_203020">'General Ledger'!#REF!</definedName>
    <definedName name="QB_ROW_203020_1" localSheetId="6" hidden="1">'General Ledger'!#REF!</definedName>
    <definedName name="QB_ROW_203020_2" localSheetId="6" hidden="1">'General Ledger'!#REF!</definedName>
    <definedName name="QB_ROW_203020_3" localSheetId="6" hidden="1">'General Ledger'!#REF!</definedName>
    <definedName name="QB_ROW_203020_4" localSheetId="6" hidden="1">'General Ledger'!$C$758</definedName>
    <definedName name="QB_ROW_20310">'General Ledger'!#REF!</definedName>
    <definedName name="QB_ROW_20310_1" localSheetId="6" hidden="1">'General Ledger'!#REF!</definedName>
    <definedName name="QB_ROW_20310_2" localSheetId="6" hidden="1">'General Ledger'!#REF!</definedName>
    <definedName name="QB_ROW_20310_3" localSheetId="6" hidden="1">'General Ledger'!#REF!</definedName>
    <definedName name="QB_ROW_20310_4" localSheetId="6" hidden="1">'General Ledger'!$B$673</definedName>
    <definedName name="QB_ROW_203250">'BvA Detail'!#REF!</definedName>
    <definedName name="QB_ROW_2032500" localSheetId="4" hidden="1">'PL Class'!#REF!</definedName>
    <definedName name="QB_ROW_20331">'BvA Detail'!#REF!</definedName>
    <definedName name="QB_ROW_203310">'PL Class'!#REF!</definedName>
    <definedName name="QB_ROW_203310_1" localSheetId="4" hidden="1">'PL Class'!#REF!</definedName>
    <definedName name="QB_ROW_203310_2" localSheetId="4" hidden="1">'PL Class'!$D$20</definedName>
    <definedName name="QB_ROW_203310_3" localSheetId="4" hidden="1">'PL Class'!$D$18</definedName>
    <definedName name="QB_ROW_203320">'General Ledger'!#REF!</definedName>
    <definedName name="QB_ROW_203320_1" localSheetId="6" hidden="1">'General Ledger'!#REF!</definedName>
    <definedName name="QB_ROW_203320_2" localSheetId="6" hidden="1">'General Ledger'!#REF!</definedName>
    <definedName name="QB_ROW_203320_3" localSheetId="6" hidden="1">'General Ledger'!#REF!</definedName>
    <definedName name="QB_ROW_203320_4" localSheetId="6" hidden="1">'General Ledger'!$C$759</definedName>
    <definedName name="QB_ROW_204020">'General Ledger'!#REF!</definedName>
    <definedName name="QB_ROW_204020_1" localSheetId="6" hidden="1">'General Ledger'!#REF!</definedName>
    <definedName name="QB_ROW_204020_2" localSheetId="6" hidden="1">'General Ledger'!#REF!</definedName>
    <definedName name="QB_ROW_204020_3" localSheetId="6" hidden="1">'General Ledger'!#REF!</definedName>
    <definedName name="QB_ROW_204020_4" localSheetId="6" hidden="1">'General Ledger'!$C$760</definedName>
    <definedName name="QB_ROW_204250">'BvA Detail'!#REF!</definedName>
    <definedName name="QB_ROW_2042500">'PL Class'!#REF!</definedName>
    <definedName name="QB_ROW_2042500_1" localSheetId="4" hidden="1">'PL Class'!#REF!</definedName>
    <definedName name="QB_ROW_2042500_2" localSheetId="4" hidden="1">'PL Class'!$F$37</definedName>
    <definedName name="QB_ROW_2042500_3" localSheetId="4" hidden="1">'PL Class'!$F$33</definedName>
    <definedName name="QB_ROW_204320">'General Ledger'!#REF!</definedName>
    <definedName name="QB_ROW_204320_1" localSheetId="6" hidden="1">'General Ledger'!#REF!</definedName>
    <definedName name="QB_ROW_204320_2" localSheetId="6" hidden="1">'General Ledger'!#REF!</definedName>
    <definedName name="QB_ROW_204320_3" localSheetId="6" hidden="1">'General Ledger'!#REF!</definedName>
    <definedName name="QB_ROW_204320_4" localSheetId="6" hidden="1">'General Ledger'!$C$763</definedName>
    <definedName name="QB_ROW_205020">'General Ledger'!#REF!</definedName>
    <definedName name="QB_ROW_205020_1" localSheetId="6" hidden="1">'General Ledger'!#REF!</definedName>
    <definedName name="QB_ROW_205020_2" localSheetId="6" hidden="1">'General Ledger'!#REF!</definedName>
    <definedName name="QB_ROW_205020_3" localSheetId="6" hidden="1">'General Ledger'!#REF!</definedName>
    <definedName name="QB_ROW_205020_4" localSheetId="6" hidden="1">'General Ledger'!$C$764</definedName>
    <definedName name="QB_ROW_205250">'BvA Detail'!#REF!</definedName>
    <definedName name="QB_ROW_205320">'General Ledger'!#REF!</definedName>
    <definedName name="QB_ROW_205320_1" localSheetId="6" hidden="1">'General Ledger'!#REF!</definedName>
    <definedName name="QB_ROW_205320_2" localSheetId="6" hidden="1">'General Ledger'!#REF!</definedName>
    <definedName name="QB_ROW_205320_3" localSheetId="6" hidden="1">'General Ledger'!#REF!</definedName>
    <definedName name="QB_ROW_205320_4" localSheetId="6" hidden="1">'General Ledger'!$C$765</definedName>
    <definedName name="QB_ROW_206020">'General Ledger'!#REF!</definedName>
    <definedName name="QB_ROW_206020_1" localSheetId="6" hidden="1">'General Ledger'!#REF!</definedName>
    <definedName name="QB_ROW_206020_2" localSheetId="6" hidden="1">'General Ledger'!#REF!</definedName>
    <definedName name="QB_ROW_206020_3" localSheetId="6" hidden="1">'General Ledger'!#REF!</definedName>
    <definedName name="QB_ROW_206020_4" localSheetId="6" hidden="1">'General Ledger'!$C$766</definedName>
    <definedName name="QB_ROW_206250">'BvA Detail'!#REF!</definedName>
    <definedName name="QB_ROW_2062500">'PL Class'!#REF!</definedName>
    <definedName name="QB_ROW_206320">'General Ledger'!#REF!</definedName>
    <definedName name="QB_ROW_206320_1" localSheetId="6" hidden="1">'General Ledger'!#REF!</definedName>
    <definedName name="QB_ROW_206320_2" localSheetId="6" hidden="1">'General Ledger'!#REF!</definedName>
    <definedName name="QB_ROW_206320_3" localSheetId="6" hidden="1">'General Ledger'!#REF!</definedName>
    <definedName name="QB_ROW_206320_4" localSheetId="6" hidden="1">'General Ledger'!$C$767</definedName>
    <definedName name="QB_ROW_207020">'General Ledger'!#REF!</definedName>
    <definedName name="QB_ROW_207020_1" localSheetId="6" hidden="1">'General Ledger'!#REF!</definedName>
    <definedName name="QB_ROW_207020_2" localSheetId="6" hidden="1">'General Ledger'!#REF!</definedName>
    <definedName name="QB_ROW_207020_3" localSheetId="6" hidden="1">'General Ledger'!#REF!</definedName>
    <definedName name="QB_ROW_207020_4" localSheetId="6" hidden="1">'General Ledger'!$C$768</definedName>
    <definedName name="QB_ROW_207250">'BvA Detail'!#REF!</definedName>
    <definedName name="QB_ROW_2072500">'PL Class'!#REF!</definedName>
    <definedName name="QB_ROW_207320">'General Ledger'!#REF!</definedName>
    <definedName name="QB_ROW_207320_1" localSheetId="6" hidden="1">'General Ledger'!#REF!</definedName>
    <definedName name="QB_ROW_207320_2" localSheetId="6" hidden="1">'General Ledger'!#REF!</definedName>
    <definedName name="QB_ROW_207320_3" localSheetId="6" hidden="1">'General Ledger'!#REF!</definedName>
    <definedName name="QB_ROW_207320_4" localSheetId="6" hidden="1">'General Ledger'!$C$769</definedName>
    <definedName name="QB_ROW_208010">'General Ledger'!#REF!</definedName>
    <definedName name="QB_ROW_208010_1" localSheetId="6" hidden="1">'General Ledger'!#REF!</definedName>
    <definedName name="QB_ROW_208010_2" localSheetId="6" hidden="1">'General Ledger'!#REF!</definedName>
    <definedName name="QB_ROW_208010_3" localSheetId="6" hidden="1">'General Ledger'!#REF!</definedName>
    <definedName name="QB_ROW_208010_4" localSheetId="6" hidden="1">'General Ledger'!$B$775</definedName>
    <definedName name="QB_ROW_208020">'General Ledger'!#REF!</definedName>
    <definedName name="QB_ROW_208020_1" localSheetId="6" hidden="1">'General Ledger'!#REF!</definedName>
    <definedName name="QB_ROW_208020_2" localSheetId="6" hidden="1">'General Ledger'!#REF!</definedName>
    <definedName name="QB_ROW_208020_3" localSheetId="6" hidden="1">'General Ledger'!#REF!</definedName>
    <definedName name="QB_ROW_208020_4" localSheetId="6" hidden="1">'General Ledger'!$C$840</definedName>
    <definedName name="QB_ROW_208040">'BvA Detail'!#REF!</definedName>
    <definedName name="QB_ROW_2080400">'PL Class'!#REF!</definedName>
    <definedName name="QB_ROW_2080400_1" localSheetId="4" hidden="1">'PL Class'!#REF!</definedName>
    <definedName name="QB_ROW_2080400_2" localSheetId="4" hidden="1">'PL Class'!$E$39</definedName>
    <definedName name="QB_ROW_2080400_3" localSheetId="4" hidden="1">'PL Class'!$E$35</definedName>
    <definedName name="QB_ROW_208310">'General Ledger'!#REF!</definedName>
    <definedName name="QB_ROW_208310_1" localSheetId="6" hidden="1">'General Ledger'!#REF!</definedName>
    <definedName name="QB_ROW_208310_2" localSheetId="6" hidden="1">'General Ledger'!#REF!</definedName>
    <definedName name="QB_ROW_208310_3" localSheetId="6" hidden="1">'General Ledger'!#REF!</definedName>
    <definedName name="QB_ROW_208310_4" localSheetId="6" hidden="1">'General Ledger'!$B$842</definedName>
    <definedName name="QB_ROW_208320">'General Ledger'!#REF!</definedName>
    <definedName name="QB_ROW_208320_1" localSheetId="6" hidden="1">'General Ledger'!#REF!</definedName>
    <definedName name="QB_ROW_208320_2" localSheetId="6" hidden="1">'General Ledger'!#REF!</definedName>
    <definedName name="QB_ROW_208320_3" localSheetId="6" hidden="1">'General Ledger'!#REF!</definedName>
    <definedName name="QB_ROW_208320_4" localSheetId="6" hidden="1">'General Ledger'!$C$841</definedName>
    <definedName name="QB_ROW_208340">'BvA Detail'!#REF!</definedName>
    <definedName name="QB_ROW_2083400">'PL Class'!#REF!</definedName>
    <definedName name="QB_ROW_2083400_1" localSheetId="4" hidden="1">'PL Class'!#REF!</definedName>
    <definedName name="QB_ROW_2083400_2" localSheetId="4" hidden="1">'PL Class'!$E$53</definedName>
    <definedName name="QB_ROW_2083400_3" localSheetId="4" hidden="1">'PL Class'!$E$48</definedName>
    <definedName name="QB_ROW_209020">'General Ledger'!#REF!</definedName>
    <definedName name="QB_ROW_209020_1" localSheetId="6" hidden="1">'General Ledger'!#REF!</definedName>
    <definedName name="QB_ROW_209020_2" localSheetId="6" hidden="1">'General Ledger'!#REF!</definedName>
    <definedName name="QB_ROW_209020_3" localSheetId="6" hidden="1">'General Ledger'!#REF!</definedName>
    <definedName name="QB_ROW_209020_4" localSheetId="6" hidden="1">'General Ledger'!$C$776</definedName>
    <definedName name="QB_ROW_209320">'General Ledger'!#REF!</definedName>
    <definedName name="QB_ROW_209320_1" localSheetId="6" hidden="1">'General Ledger'!#REF!</definedName>
    <definedName name="QB_ROW_209320_2" localSheetId="6" hidden="1">'General Ledger'!#REF!</definedName>
    <definedName name="QB_ROW_209320_3" localSheetId="6" hidden="1">'General Ledger'!#REF!</definedName>
    <definedName name="QB_ROW_209320_4" localSheetId="6" hidden="1">'General Ledger'!$C$777</definedName>
    <definedName name="QB_ROW_210020">'General Ledger'!#REF!</definedName>
    <definedName name="QB_ROW_210020_1" localSheetId="6" hidden="1">'General Ledger'!#REF!</definedName>
    <definedName name="QB_ROW_210020_2" localSheetId="6" hidden="1">'General Ledger'!#REF!</definedName>
    <definedName name="QB_ROW_210020_3" localSheetId="6" hidden="1">'General Ledger'!#REF!</definedName>
    <definedName name="QB_ROW_210020_4" localSheetId="6" hidden="1">'General Ledger'!$C$781</definedName>
    <definedName name="QB_ROW_21010">'General Ledger'!#REF!</definedName>
    <definedName name="QB_ROW_21010_1" localSheetId="6" hidden="1">'General Ledger'!#REF!</definedName>
    <definedName name="QB_ROW_21010_2" localSheetId="6" hidden="1">'General Ledger'!#REF!</definedName>
    <definedName name="QB_ROW_21010_3" localSheetId="6" hidden="1">'General Ledger'!#REF!</definedName>
    <definedName name="QB_ROW_21010_4" localSheetId="6" hidden="1">'General Ledger'!$B$674</definedName>
    <definedName name="QB_ROW_21020">'General Ledger'!#REF!</definedName>
    <definedName name="QB_ROW_21020_1" localSheetId="6" hidden="1">'General Ledger'!#REF!</definedName>
    <definedName name="QB_ROW_21020_2" localSheetId="6" hidden="1">'General Ledger'!#REF!</definedName>
    <definedName name="QB_ROW_21020_3" localSheetId="6" hidden="1">'General Ledger'!#REF!</definedName>
    <definedName name="QB_ROW_21020_4" localSheetId="6" hidden="1">'General Ledger'!$C$677</definedName>
    <definedName name="QB_ROW_210250">'BvA Detail'!#REF!</definedName>
    <definedName name="QB_ROW_2102500">'PL Class'!#REF!</definedName>
    <definedName name="QB_ROW_2102500_1" localSheetId="4" hidden="1">'PL Class'!#REF!</definedName>
    <definedName name="QB_ROW_2102500_2" localSheetId="4" hidden="1">'PL Class'!$F$41</definedName>
    <definedName name="QB_ROW_2102500_3" localSheetId="4" hidden="1">'PL Class'!$F$37</definedName>
    <definedName name="QB_ROW_21031">'BvA Detail'!#REF!</definedName>
    <definedName name="QB_ROW_210310">'PL Class'!#REF!</definedName>
    <definedName name="QB_ROW_210310_1" localSheetId="4" hidden="1">'PL Class'!#REF!</definedName>
    <definedName name="QB_ROW_210310_2" localSheetId="4" hidden="1">'PL Class'!$D$22</definedName>
    <definedName name="QB_ROW_210310_3" localSheetId="4" hidden="1">'PL Class'!$D$20</definedName>
    <definedName name="QB_ROW_210320">'General Ledger'!#REF!</definedName>
    <definedName name="QB_ROW_210320_1" localSheetId="6" hidden="1">'General Ledger'!#REF!</definedName>
    <definedName name="QB_ROW_210320_2" localSheetId="6" hidden="1">'General Ledger'!#REF!</definedName>
    <definedName name="QB_ROW_210320_3" localSheetId="6" hidden="1">'General Ledger'!#REF!</definedName>
    <definedName name="QB_ROW_210320_4" localSheetId="6" hidden="1">'General Ledger'!$C$784</definedName>
    <definedName name="QB_ROW_21040">'BvA Detail'!#REF!</definedName>
    <definedName name="QB_ROW_210400">'PL Class'!#REF!</definedName>
    <definedName name="QB_ROW_210400_1" localSheetId="4" hidden="1">'PL Class'!#REF!</definedName>
    <definedName name="QB_ROW_210400_2" localSheetId="4" hidden="1">'PL Class'!$E$17</definedName>
    <definedName name="QB_ROW_211020">'General Ledger'!#REF!</definedName>
    <definedName name="QB_ROW_211020_1" localSheetId="6" hidden="1">'General Ledger'!#REF!</definedName>
    <definedName name="QB_ROW_211020_2" localSheetId="6" hidden="1">'General Ledger'!#REF!</definedName>
    <definedName name="QB_ROW_211020_3" localSheetId="6" hidden="1">'General Ledger'!#REF!</definedName>
    <definedName name="QB_ROW_211020_4" localSheetId="6" hidden="1">'General Ledger'!$C$787</definedName>
    <definedName name="QB_ROW_211250">'BvA Detail'!#REF!</definedName>
    <definedName name="QB_ROW_2112500">'PL Class'!#REF!</definedName>
    <definedName name="QB_ROW_2112500_1" localSheetId="4" hidden="1">'PL Class'!#REF!</definedName>
    <definedName name="QB_ROW_2112500_2" localSheetId="4" hidden="1">'PL Class'!$F$42</definedName>
    <definedName name="QB_ROW_211320">'General Ledger'!#REF!</definedName>
    <definedName name="QB_ROW_211320_1" localSheetId="6" hidden="1">'General Ledger'!#REF!</definedName>
    <definedName name="QB_ROW_211320_2" localSheetId="6" hidden="1">'General Ledger'!#REF!</definedName>
    <definedName name="QB_ROW_211320_3" localSheetId="6" hidden="1">'General Ledger'!#REF!</definedName>
    <definedName name="QB_ROW_211320_4" localSheetId="6" hidden="1">'General Ledger'!$C$788</definedName>
    <definedName name="QB_ROW_212020">'General Ledger'!#REF!</definedName>
    <definedName name="QB_ROW_212020_1" localSheetId="6" hidden="1">'General Ledger'!#REF!</definedName>
    <definedName name="QB_ROW_212020_2" localSheetId="6" hidden="1">'General Ledger'!#REF!</definedName>
    <definedName name="QB_ROW_212020_3" localSheetId="6" hidden="1">'General Ledger'!#REF!</definedName>
    <definedName name="QB_ROW_212020_4" localSheetId="6" hidden="1">'General Ledger'!$C$810</definedName>
    <definedName name="QB_ROW_212030">'General Ledger'!#REF!</definedName>
    <definedName name="QB_ROW_212030_1" localSheetId="6" hidden="1">'General Ledger'!#REF!</definedName>
    <definedName name="QB_ROW_212030_2" localSheetId="6" hidden="1">'General Ledger'!#REF!</definedName>
    <definedName name="QB_ROW_212030_3" localSheetId="6" hidden="1">'General Ledger'!#REF!</definedName>
    <definedName name="QB_ROW_212030_4" localSheetId="6" hidden="1">'General Ledger'!$D$829</definedName>
    <definedName name="QB_ROW_212050">'BvA Detail'!#REF!</definedName>
    <definedName name="QB_ROW_2120500">'PL Class'!#REF!</definedName>
    <definedName name="QB_ROW_2120500_1" localSheetId="4" hidden="1">'PL Class'!#REF!</definedName>
    <definedName name="QB_ROW_2120500_2" localSheetId="4" hidden="1">'PL Class'!$F$48</definedName>
    <definedName name="QB_ROW_2120500_3" localSheetId="4" hidden="1">'PL Class'!$F$43</definedName>
    <definedName name="QB_ROW_212260">'BvA Detail'!#REF!</definedName>
    <definedName name="QB_ROW_2122600">'PL Class'!#REF!</definedName>
    <definedName name="QB_ROW_212320">'General Ledger'!#REF!</definedName>
    <definedName name="QB_ROW_212320_1" localSheetId="6" hidden="1">'General Ledger'!#REF!</definedName>
    <definedName name="QB_ROW_212320_2" localSheetId="6" hidden="1">'General Ledger'!#REF!</definedName>
    <definedName name="QB_ROW_212320_3" localSheetId="6" hidden="1">'General Ledger'!#REF!</definedName>
    <definedName name="QB_ROW_212320_4" localSheetId="6" hidden="1">'General Ledger'!$C$831</definedName>
    <definedName name="QB_ROW_212330">'General Ledger'!#REF!</definedName>
    <definedName name="QB_ROW_212330_1" localSheetId="6" hidden="1">'General Ledger'!#REF!</definedName>
    <definedName name="QB_ROW_212330_2" localSheetId="6" hidden="1">'General Ledger'!#REF!</definedName>
    <definedName name="QB_ROW_212330_3" localSheetId="6" hidden="1">'General Ledger'!#REF!</definedName>
    <definedName name="QB_ROW_212330_4" localSheetId="6" hidden="1">'General Ledger'!$D$830</definedName>
    <definedName name="QB_ROW_212350">'BvA Detail'!#REF!</definedName>
    <definedName name="QB_ROW_2123500">'PL Class'!#REF!</definedName>
    <definedName name="QB_ROW_2123500_1" localSheetId="4" hidden="1">'PL Class'!#REF!</definedName>
    <definedName name="QB_ROW_2123500_2" localSheetId="4" hidden="1">'PL Class'!$F$51</definedName>
    <definedName name="QB_ROW_2123500_3" localSheetId="4" hidden="1">'PL Class'!$F$47</definedName>
    <definedName name="QB_ROW_213030">'General Ledger'!#REF!</definedName>
    <definedName name="QB_ROW_213030_1" localSheetId="6" hidden="1">'General Ledger'!#REF!</definedName>
    <definedName name="QB_ROW_213030_2" localSheetId="6" hidden="1">'General Ledger'!#REF!</definedName>
    <definedName name="QB_ROW_213030_3" localSheetId="6" hidden="1">'General Ledger'!#REF!</definedName>
    <definedName name="QB_ROW_213030_4" localSheetId="6" hidden="1">'General Ledger'!$D$811</definedName>
    <definedName name="QB_ROW_21310">'General Ledger'!#REF!</definedName>
    <definedName name="QB_ROW_21310_1" localSheetId="6" hidden="1">'General Ledger'!#REF!</definedName>
    <definedName name="QB_ROW_21310_2" localSheetId="6" hidden="1">'General Ledger'!#REF!</definedName>
    <definedName name="QB_ROW_21310_3" localSheetId="6" hidden="1">'General Ledger'!#REF!</definedName>
    <definedName name="QB_ROW_21310_4" localSheetId="6" hidden="1">'General Ledger'!$B$679</definedName>
    <definedName name="QB_ROW_21320">'General Ledger'!#REF!</definedName>
    <definedName name="QB_ROW_21320_1" localSheetId="6" hidden="1">'General Ledger'!#REF!</definedName>
    <definedName name="QB_ROW_21320_2" localSheetId="6" hidden="1">'General Ledger'!#REF!</definedName>
    <definedName name="QB_ROW_21320_3" localSheetId="6" hidden="1">'General Ledger'!#REF!</definedName>
    <definedName name="QB_ROW_21320_4" localSheetId="6" hidden="1">'General Ledger'!$C$678</definedName>
    <definedName name="QB_ROW_213260">'BvA Detail'!#REF!</definedName>
    <definedName name="QB_ROW_2132600">'PL Class'!#REF!</definedName>
    <definedName name="QB_ROW_21331">'BvA Detail'!#REF!</definedName>
    <definedName name="QB_ROW_213310">'PL Class'!#REF!</definedName>
    <definedName name="QB_ROW_213310_1" localSheetId="4" hidden="1">'PL Class'!#REF!</definedName>
    <definedName name="QB_ROW_213310_2" localSheetId="4" hidden="1">'PL Class'!$D$114</definedName>
    <definedName name="QB_ROW_213310_3" localSheetId="4" hidden="1">'PL Class'!$D$117</definedName>
    <definedName name="QB_ROW_213330">'General Ledger'!#REF!</definedName>
    <definedName name="QB_ROW_213330_1" localSheetId="6" hidden="1">'General Ledger'!#REF!</definedName>
    <definedName name="QB_ROW_213330_2" localSheetId="6" hidden="1">'General Ledger'!#REF!</definedName>
    <definedName name="QB_ROW_213330_3" localSheetId="6" hidden="1">'General Ledger'!#REF!</definedName>
    <definedName name="QB_ROW_213330_4" localSheetId="6" hidden="1">'General Ledger'!$D$812</definedName>
    <definedName name="QB_ROW_21340">'BvA Detail'!#REF!</definedName>
    <definedName name="QB_ROW_213400">'PL Class'!#REF!</definedName>
    <definedName name="QB_ROW_213400_1" localSheetId="4" hidden="1">'PL Class'!#REF!</definedName>
    <definedName name="QB_ROW_213400_2" localSheetId="4" hidden="1">'PL Class'!$E$19</definedName>
    <definedName name="QB_ROW_214030">'General Ledger'!#REF!</definedName>
    <definedName name="QB_ROW_214030_1" localSheetId="6" hidden="1">'General Ledger'!#REF!</definedName>
    <definedName name="QB_ROW_214030_2" localSheetId="6" hidden="1">'General Ledger'!#REF!</definedName>
    <definedName name="QB_ROW_214030_3" localSheetId="6" hidden="1">'General Ledger'!#REF!</definedName>
    <definedName name="QB_ROW_214030_4" localSheetId="6" hidden="1">'General Ledger'!$D$813</definedName>
    <definedName name="QB_ROW_214260">'BvA Detail'!#REF!</definedName>
    <definedName name="QB_ROW_2142600" localSheetId="4" hidden="1">'PL Class'!$G$49</definedName>
    <definedName name="QB_ROW_2142600_1" localSheetId="4" hidden="1">'PL Class'!$G$44</definedName>
    <definedName name="QB_ROW_214330">'General Ledger'!#REF!</definedName>
    <definedName name="QB_ROW_214330_1" localSheetId="6" hidden="1">'General Ledger'!#REF!</definedName>
    <definedName name="QB_ROW_214330_2" localSheetId="6" hidden="1">'General Ledger'!#REF!</definedName>
    <definedName name="QB_ROW_214330_3" localSheetId="6" hidden="1">'General Ledger'!#REF!</definedName>
    <definedName name="QB_ROW_214330_4" localSheetId="6" hidden="1">'General Ledger'!$D$815</definedName>
    <definedName name="QB_ROW_215030">'General Ledger'!#REF!</definedName>
    <definedName name="QB_ROW_215030_1" localSheetId="6" hidden="1">'General Ledger'!#REF!</definedName>
    <definedName name="QB_ROW_215030_2" localSheetId="6" hidden="1">'General Ledger'!#REF!</definedName>
    <definedName name="QB_ROW_215030_3" localSheetId="6" hidden="1">'General Ledger'!#REF!</definedName>
    <definedName name="QB_ROW_215030_4" localSheetId="6" hidden="1">'General Ledger'!$D$816</definedName>
    <definedName name="QB_ROW_215260">'BvA Detail'!#REF!</definedName>
    <definedName name="QB_ROW_2152600">'PL Class'!#REF!</definedName>
    <definedName name="QB_ROW_2152600_1" localSheetId="4" hidden="1">'PL Class'!#REF!</definedName>
    <definedName name="QB_ROW_2152600_2" localSheetId="4" hidden="1">'PL Class'!$G$50</definedName>
    <definedName name="QB_ROW_2152600_3" localSheetId="4" hidden="1">'PL Class'!$G$45</definedName>
    <definedName name="QB_ROW_215330">'General Ledger'!#REF!</definedName>
    <definedName name="QB_ROW_215330_1" localSheetId="6" hidden="1">'General Ledger'!#REF!</definedName>
    <definedName name="QB_ROW_215330_2" localSheetId="6" hidden="1">'General Ledger'!#REF!</definedName>
    <definedName name="QB_ROW_215330_3" localSheetId="6" hidden="1">'General Ledger'!#REF!</definedName>
    <definedName name="QB_ROW_215330_4" localSheetId="6" hidden="1">'General Ledger'!$D$818</definedName>
    <definedName name="QB_ROW_216020">'General Ledger'!#REF!</definedName>
    <definedName name="QB_ROW_216020_1" localSheetId="6" hidden="1">'General Ledger'!#REF!</definedName>
    <definedName name="QB_ROW_216020_2" localSheetId="6" hidden="1">'General Ledger'!#REF!</definedName>
    <definedName name="QB_ROW_216020_3" localSheetId="6" hidden="1">'General Ledger'!#REF!</definedName>
    <definedName name="QB_ROW_216020_4" localSheetId="6" hidden="1">'General Ledger'!$C$832</definedName>
    <definedName name="QB_ROW_216320">'General Ledger'!#REF!</definedName>
    <definedName name="QB_ROW_216320_1" localSheetId="6" hidden="1">'General Ledger'!#REF!</definedName>
    <definedName name="QB_ROW_216320_2" localSheetId="6" hidden="1">'General Ledger'!#REF!</definedName>
    <definedName name="QB_ROW_216320_3" localSheetId="6" hidden="1">'General Ledger'!#REF!</definedName>
    <definedName name="QB_ROW_216320_4" localSheetId="6" hidden="1">'General Ledger'!$C$833</definedName>
    <definedName name="QB_ROW_217020">'General Ledger'!#REF!</definedName>
    <definedName name="QB_ROW_217020_1" localSheetId="6" hidden="1">'General Ledger'!#REF!</definedName>
    <definedName name="QB_ROW_217020_2" localSheetId="6" hidden="1">'General Ledger'!#REF!</definedName>
    <definedName name="QB_ROW_217020_3" localSheetId="6" hidden="1">'General Ledger'!#REF!</definedName>
    <definedName name="QB_ROW_217020_4" localSheetId="6" hidden="1">'General Ledger'!$C$834</definedName>
    <definedName name="QB_ROW_217250">'BvA Detail'!#REF!</definedName>
    <definedName name="QB_ROW_2172500">'PL Class'!#REF!</definedName>
    <definedName name="QB_ROW_2172500_1" localSheetId="4" hidden="1">'PL Class'!$F$52</definedName>
    <definedName name="QB_ROW_217320">'General Ledger'!#REF!</definedName>
    <definedName name="QB_ROW_217320_1" localSheetId="6" hidden="1">'General Ledger'!#REF!</definedName>
    <definedName name="QB_ROW_217320_2" localSheetId="6" hidden="1">'General Ledger'!#REF!</definedName>
    <definedName name="QB_ROW_217320_3" localSheetId="6" hidden="1">'General Ledger'!#REF!</definedName>
    <definedName name="QB_ROW_217320_4" localSheetId="6" hidden="1">'General Ledger'!$C$835</definedName>
    <definedName name="QB_ROW_218020">'General Ledger'!#REF!</definedName>
    <definedName name="QB_ROW_218020_1" localSheetId="6" hidden="1">'General Ledger'!#REF!</definedName>
    <definedName name="QB_ROW_218020_2" localSheetId="6" hidden="1">'General Ledger'!#REF!</definedName>
    <definedName name="QB_ROW_218020_3" localSheetId="6" hidden="1">'General Ledger'!#REF!</definedName>
    <definedName name="QB_ROW_218020_4" localSheetId="6" hidden="1">'General Ledger'!$C$836</definedName>
    <definedName name="QB_ROW_218320">'General Ledger'!#REF!</definedName>
    <definedName name="QB_ROW_218320_1" localSheetId="6" hidden="1">'General Ledger'!#REF!</definedName>
    <definedName name="QB_ROW_218320_2" localSheetId="6" hidden="1">'General Ledger'!#REF!</definedName>
    <definedName name="QB_ROW_218320_3" localSheetId="6" hidden="1">'General Ledger'!#REF!</definedName>
    <definedName name="QB_ROW_218320_4" localSheetId="6" hidden="1">'General Ledger'!$C$837</definedName>
    <definedName name="QB_ROW_219020">'General Ledger'!#REF!</definedName>
    <definedName name="QB_ROW_219020_1" localSheetId="6" hidden="1">'General Ledger'!#REF!</definedName>
    <definedName name="QB_ROW_219020_2" localSheetId="6" hidden="1">'General Ledger'!#REF!</definedName>
    <definedName name="QB_ROW_219020_3" localSheetId="6" hidden="1">'General Ledger'!#REF!</definedName>
    <definedName name="QB_ROW_219020_4" localSheetId="6" hidden="1">'General Ledger'!$C$838</definedName>
    <definedName name="QB_ROW_219250">'BvA Detail'!#REF!</definedName>
    <definedName name="QB_ROW_219320">'General Ledger'!#REF!</definedName>
    <definedName name="QB_ROW_219320_1" localSheetId="6" hidden="1">'General Ledger'!#REF!</definedName>
    <definedName name="QB_ROW_219320_2" localSheetId="6" hidden="1">'General Ledger'!#REF!</definedName>
    <definedName name="QB_ROW_219320_3" localSheetId="6" hidden="1">'General Ledger'!#REF!</definedName>
    <definedName name="QB_ROW_219320_4" localSheetId="6" hidden="1">'General Ledger'!$C$839</definedName>
    <definedName name="QB_ROW_220010">'General Ledger'!#REF!</definedName>
    <definedName name="QB_ROW_220010_1" localSheetId="6" hidden="1">'General Ledger'!#REF!</definedName>
    <definedName name="QB_ROW_220010_2" localSheetId="6" hidden="1">'General Ledger'!#REF!</definedName>
    <definedName name="QB_ROW_220010_3" localSheetId="6" hidden="1">'General Ledger'!#REF!</definedName>
    <definedName name="QB_ROW_220010_4" localSheetId="6" hidden="1">'General Ledger'!$B$843</definedName>
    <definedName name="QB_ROW_220020">'General Ledger'!#REF!</definedName>
    <definedName name="QB_ROW_220020_1" localSheetId="6" hidden="1">'General Ledger'!#REF!</definedName>
    <definedName name="QB_ROW_220020_2" localSheetId="6" hidden="1">'General Ledger'!#REF!</definedName>
    <definedName name="QB_ROW_220020_3" localSheetId="6" hidden="1">'General Ledger'!#REF!</definedName>
    <definedName name="QB_ROW_220020_4" localSheetId="6" hidden="1">'General Ledger'!$C$894</definedName>
    <definedName name="QB_ROW_220040">'BvA Detail'!#REF!</definedName>
    <definedName name="QB_ROW_2200400">'PL Class'!#REF!</definedName>
    <definedName name="QB_ROW_2200400_1" localSheetId="4" hidden="1">'PL Class'!#REF!</definedName>
    <definedName name="QB_ROW_2200400_2" localSheetId="4" hidden="1">'PL Class'!$E$54</definedName>
    <definedName name="QB_ROW_2200400_3" localSheetId="4" hidden="1">'PL Class'!$E$49</definedName>
    <definedName name="QB_ROW_22010" localSheetId="6" hidden="1">'General Ledger'!#REF!</definedName>
    <definedName name="QB_ROW_22010_1" localSheetId="6" hidden="1">'General Ledger'!#REF!</definedName>
    <definedName name="QB_ROW_22010_2" localSheetId="6" hidden="1">'General Ledger'!#REF!</definedName>
    <definedName name="QB_ROW_22010_3" localSheetId="6" hidden="1">'General Ledger'!$B$1428</definedName>
    <definedName name="QB_ROW_220310">'General Ledger'!#REF!</definedName>
    <definedName name="QB_ROW_220310_1" localSheetId="6" hidden="1">'General Ledger'!#REF!</definedName>
    <definedName name="QB_ROW_220310_2" localSheetId="6" hidden="1">'General Ledger'!#REF!</definedName>
    <definedName name="QB_ROW_220310_3" localSheetId="6" hidden="1">'General Ledger'!#REF!</definedName>
    <definedName name="QB_ROW_220310_4" localSheetId="6" hidden="1">'General Ledger'!$B$896</definedName>
    <definedName name="QB_ROW_220320">'General Ledger'!#REF!</definedName>
    <definedName name="QB_ROW_220320_1" localSheetId="6" hidden="1">'General Ledger'!#REF!</definedName>
    <definedName name="QB_ROW_220320_2" localSheetId="6" hidden="1">'General Ledger'!#REF!</definedName>
    <definedName name="QB_ROW_220320_3" localSheetId="6" hidden="1">'General Ledger'!#REF!</definedName>
    <definedName name="QB_ROW_220320_4" localSheetId="6" hidden="1">'General Ledger'!$C$895</definedName>
    <definedName name="QB_ROW_220340">'BvA Detail'!#REF!</definedName>
    <definedName name="QB_ROW_2203400">'PL Class'!#REF!</definedName>
    <definedName name="QB_ROW_2203400_1" localSheetId="4" hidden="1">'PL Class'!#REF!</definedName>
    <definedName name="QB_ROW_2203400_2" localSheetId="4" hidden="1">'PL Class'!$E$63</definedName>
    <definedName name="QB_ROW_2203400_3" localSheetId="4" hidden="1">'PL Class'!$E$57</definedName>
    <definedName name="QB_ROW_221020">'General Ledger'!#REF!</definedName>
    <definedName name="QB_ROW_221020_1" localSheetId="6" hidden="1">'General Ledger'!#REF!</definedName>
    <definedName name="QB_ROW_221020_2" localSheetId="6" hidden="1">'General Ledger'!#REF!</definedName>
    <definedName name="QB_ROW_221020_3" localSheetId="6" hidden="1">'General Ledger'!#REF!</definedName>
    <definedName name="QB_ROW_221020_4" localSheetId="6" hidden="1">'General Ledger'!$C$844</definedName>
    <definedName name="QB_ROW_221320">'General Ledger'!#REF!</definedName>
    <definedName name="QB_ROW_221320_1" localSheetId="6" hidden="1">'General Ledger'!#REF!</definedName>
    <definedName name="QB_ROW_221320_2" localSheetId="6" hidden="1">'General Ledger'!#REF!</definedName>
    <definedName name="QB_ROW_221320_3" localSheetId="6" hidden="1">'General Ledger'!#REF!</definedName>
    <definedName name="QB_ROW_221320_4" localSheetId="6" hidden="1">'General Ledger'!$C$845</definedName>
    <definedName name="QB_ROW_222020">'General Ledger'!#REF!</definedName>
    <definedName name="QB_ROW_222020_1" localSheetId="6" hidden="1">'General Ledger'!#REF!</definedName>
    <definedName name="QB_ROW_222020_2" localSheetId="6" hidden="1">'General Ledger'!#REF!</definedName>
    <definedName name="QB_ROW_222020_3" localSheetId="6" hidden="1">'General Ledger'!#REF!</definedName>
    <definedName name="QB_ROW_222020_4" localSheetId="6" hidden="1">'General Ledger'!$C$846</definedName>
    <definedName name="QB_ROW_222320">'General Ledger'!#REF!</definedName>
    <definedName name="QB_ROW_222320_1" localSheetId="6" hidden="1">'General Ledger'!#REF!</definedName>
    <definedName name="QB_ROW_222320_2" localSheetId="6" hidden="1">'General Ledger'!#REF!</definedName>
    <definedName name="QB_ROW_222320_3" localSheetId="6" hidden="1">'General Ledger'!#REF!</definedName>
    <definedName name="QB_ROW_222320_4" localSheetId="6" hidden="1">'General Ledger'!$C$847</definedName>
    <definedName name="QB_ROW_223020">'General Ledger'!#REF!</definedName>
    <definedName name="QB_ROW_223020_1" localSheetId="6" hidden="1">'General Ledger'!#REF!</definedName>
    <definedName name="QB_ROW_223020_2" localSheetId="6" hidden="1">'General Ledger'!#REF!</definedName>
    <definedName name="QB_ROW_223020_3" localSheetId="6" hidden="1">'General Ledger'!#REF!</definedName>
    <definedName name="QB_ROW_223020_4" localSheetId="6" hidden="1">'General Ledger'!$C$874</definedName>
    <definedName name="QB_ROW_223030">'General Ledger'!#REF!</definedName>
    <definedName name="QB_ROW_223030_1" localSheetId="6" hidden="1">'General Ledger'!#REF!</definedName>
    <definedName name="QB_ROW_223030_2" localSheetId="6" hidden="1">'General Ledger'!#REF!</definedName>
    <definedName name="QB_ROW_223030_3" localSheetId="6" hidden="1">'General Ledger'!#REF!</definedName>
    <definedName name="QB_ROW_223030_4" localSheetId="6" hidden="1">'General Ledger'!$D$881</definedName>
    <definedName name="QB_ROW_223050">'BvA Detail'!#REF!</definedName>
    <definedName name="QB_ROW_2230500">'PL Class'!#REF!</definedName>
    <definedName name="QB_ROW_22310" localSheetId="6" hidden="1">'General Ledger'!#REF!</definedName>
    <definedName name="QB_ROW_22310_1" localSheetId="6" hidden="1">'General Ledger'!#REF!</definedName>
    <definedName name="QB_ROW_22310_2" localSheetId="6" hidden="1">'General Ledger'!#REF!</definedName>
    <definedName name="QB_ROW_22310_3" localSheetId="6" hidden="1">'General Ledger'!$B$1429</definedName>
    <definedName name="QB_ROW_223260">'BvA Detail'!#REF!</definedName>
    <definedName name="QB_ROW_223320">'General Ledger'!#REF!</definedName>
    <definedName name="QB_ROW_223320_1" localSheetId="6" hidden="1">'General Ledger'!#REF!</definedName>
    <definedName name="QB_ROW_223320_2" localSheetId="6" hidden="1">'General Ledger'!#REF!</definedName>
    <definedName name="QB_ROW_223320_3" localSheetId="6" hidden="1">'General Ledger'!#REF!</definedName>
    <definedName name="QB_ROW_223320_4" localSheetId="6" hidden="1">'General Ledger'!$C$883</definedName>
    <definedName name="QB_ROW_223330">'General Ledger'!#REF!</definedName>
    <definedName name="QB_ROW_223330_1" localSheetId="6" hidden="1">'General Ledger'!#REF!</definedName>
    <definedName name="QB_ROW_223330_2" localSheetId="6" hidden="1">'General Ledger'!#REF!</definedName>
    <definedName name="QB_ROW_223330_3" localSheetId="6" hidden="1">'General Ledger'!#REF!</definedName>
    <definedName name="QB_ROW_223330_4" localSheetId="6" hidden="1">'General Ledger'!$D$882</definedName>
    <definedName name="QB_ROW_223350">'BvA Detail'!#REF!</definedName>
    <definedName name="QB_ROW_2233500">'PL Class'!#REF!</definedName>
    <definedName name="QB_ROW_224030">'General Ledger'!#REF!</definedName>
    <definedName name="QB_ROW_224030_1" localSheetId="6" hidden="1">'General Ledger'!#REF!</definedName>
    <definedName name="QB_ROW_224030_2" localSheetId="6" hidden="1">'General Ledger'!#REF!</definedName>
    <definedName name="QB_ROW_224030_3" localSheetId="6" hidden="1">'General Ledger'!#REF!</definedName>
    <definedName name="QB_ROW_224030_4" localSheetId="6" hidden="1">'General Ledger'!$D$875</definedName>
    <definedName name="QB_ROW_224260">'BvA Detail'!#REF!</definedName>
    <definedName name="QB_ROW_224330">'General Ledger'!#REF!</definedName>
    <definedName name="QB_ROW_224330_1" localSheetId="6" hidden="1">'General Ledger'!#REF!</definedName>
    <definedName name="QB_ROW_224330_2" localSheetId="6" hidden="1">'General Ledger'!#REF!</definedName>
    <definedName name="QB_ROW_224330_3" localSheetId="6" hidden="1">'General Ledger'!#REF!</definedName>
    <definedName name="QB_ROW_224330_4" localSheetId="6" hidden="1">'General Ledger'!$D$876</definedName>
    <definedName name="QB_ROW_225030">'General Ledger'!#REF!</definedName>
    <definedName name="QB_ROW_225030_1" localSheetId="6" hidden="1">'General Ledger'!#REF!</definedName>
    <definedName name="QB_ROW_225030_2" localSheetId="6" hidden="1">'General Ledger'!#REF!</definedName>
    <definedName name="QB_ROW_225030_3" localSheetId="6" hidden="1">'General Ledger'!#REF!</definedName>
    <definedName name="QB_ROW_225030_4" localSheetId="6" hidden="1">'General Ledger'!$D$877</definedName>
    <definedName name="QB_ROW_225260">'BvA Detail'!#REF!</definedName>
    <definedName name="QB_ROW_2252600">'PL Class'!#REF!</definedName>
    <definedName name="QB_ROW_225330">'General Ledger'!#REF!</definedName>
    <definedName name="QB_ROW_225330_1" localSheetId="6" hidden="1">'General Ledger'!#REF!</definedName>
    <definedName name="QB_ROW_225330_2" localSheetId="6" hidden="1">'General Ledger'!#REF!</definedName>
    <definedName name="QB_ROW_225330_3" localSheetId="6" hidden="1">'General Ledger'!#REF!</definedName>
    <definedName name="QB_ROW_225330_4" localSheetId="6" hidden="1">'General Ledger'!$D$878</definedName>
    <definedName name="QB_ROW_226030">'General Ledger'!#REF!</definedName>
    <definedName name="QB_ROW_226030_1" localSheetId="6" hidden="1">'General Ledger'!#REF!</definedName>
    <definedName name="QB_ROW_226030_2" localSheetId="6" hidden="1">'General Ledger'!#REF!</definedName>
    <definedName name="QB_ROW_226030_3" localSheetId="6" hidden="1">'General Ledger'!#REF!</definedName>
    <definedName name="QB_ROW_226030_4" localSheetId="6" hidden="1">'General Ledger'!$D$879</definedName>
    <definedName name="QB_ROW_226330">'General Ledger'!#REF!</definedName>
    <definedName name="QB_ROW_226330_1" localSheetId="6" hidden="1">'General Ledger'!#REF!</definedName>
    <definedName name="QB_ROW_226330_2" localSheetId="6" hidden="1">'General Ledger'!#REF!</definedName>
    <definedName name="QB_ROW_226330_3" localSheetId="6" hidden="1">'General Ledger'!#REF!</definedName>
    <definedName name="QB_ROW_226330_4" localSheetId="6" hidden="1">'General Ledger'!$D$880</definedName>
    <definedName name="QB_ROW_227020">'General Ledger'!#REF!</definedName>
    <definedName name="QB_ROW_227020_1" localSheetId="6" hidden="1">'General Ledger'!#REF!</definedName>
    <definedName name="QB_ROW_227020_2" localSheetId="6" hidden="1">'General Ledger'!#REF!</definedName>
    <definedName name="QB_ROW_227020_3" localSheetId="6" hidden="1">'General Ledger'!#REF!</definedName>
    <definedName name="QB_ROW_227020_4" localSheetId="6" hidden="1">'General Ledger'!$C$886</definedName>
    <definedName name="QB_ROW_227250">'BvA Detail'!#REF!</definedName>
    <definedName name="QB_ROW_227320">'General Ledger'!#REF!</definedName>
    <definedName name="QB_ROW_227320_1" localSheetId="6" hidden="1">'General Ledger'!#REF!</definedName>
    <definedName name="QB_ROW_227320_2" localSheetId="6" hidden="1">'General Ledger'!#REF!</definedName>
    <definedName name="QB_ROW_227320_3" localSheetId="6" hidden="1">'General Ledger'!#REF!</definedName>
    <definedName name="QB_ROW_227320_4" localSheetId="6" hidden="1">'General Ledger'!$C$887</definedName>
    <definedName name="QB_ROW_228020">'General Ledger'!#REF!</definedName>
    <definedName name="QB_ROW_228020_1" localSheetId="6" hidden="1">'General Ledger'!#REF!</definedName>
    <definedName name="QB_ROW_228020_2" localSheetId="6" hidden="1">'General Ledger'!#REF!</definedName>
    <definedName name="QB_ROW_228020_3" localSheetId="6" hidden="1">'General Ledger'!#REF!</definedName>
    <definedName name="QB_ROW_228020_4" localSheetId="6" hidden="1">'General Ledger'!$C$888</definedName>
    <definedName name="QB_ROW_228250">'BvA Detail'!#REF!</definedName>
    <definedName name="QB_ROW_228320">'General Ledger'!#REF!</definedName>
    <definedName name="QB_ROW_228320_1" localSheetId="6" hidden="1">'General Ledger'!#REF!</definedName>
    <definedName name="QB_ROW_228320_2" localSheetId="6" hidden="1">'General Ledger'!#REF!</definedName>
    <definedName name="QB_ROW_228320_3" localSheetId="6" hidden="1">'General Ledger'!#REF!</definedName>
    <definedName name="QB_ROW_228320_4" localSheetId="6" hidden="1">'General Ledger'!$C$889</definedName>
    <definedName name="QB_ROW_229020">'General Ledger'!#REF!</definedName>
    <definedName name="QB_ROW_229020_1" localSheetId="6" hidden="1">'General Ledger'!#REF!</definedName>
    <definedName name="QB_ROW_229020_2" localSheetId="6" hidden="1">'General Ledger'!#REF!</definedName>
    <definedName name="QB_ROW_229020_3" localSheetId="6" hidden="1">'General Ledger'!#REF!</definedName>
    <definedName name="QB_ROW_229020_4" localSheetId="6" hidden="1">'General Ledger'!$C$890</definedName>
    <definedName name="QB_ROW_229320">'General Ledger'!#REF!</definedName>
    <definedName name="QB_ROW_229320_1" localSheetId="6" hidden="1">'General Ledger'!#REF!</definedName>
    <definedName name="QB_ROW_229320_2" localSheetId="6" hidden="1">'General Ledger'!#REF!</definedName>
    <definedName name="QB_ROW_229320_3" localSheetId="6" hidden="1">'General Ledger'!#REF!</definedName>
    <definedName name="QB_ROW_229320_4" localSheetId="6" hidden="1">'General Ledger'!$C$891</definedName>
    <definedName name="QB_ROW_230020">'General Ledger'!#REF!</definedName>
    <definedName name="QB_ROW_230020_1" localSheetId="6" hidden="1">'General Ledger'!#REF!</definedName>
    <definedName name="QB_ROW_230020_2" localSheetId="6" hidden="1">'General Ledger'!#REF!</definedName>
    <definedName name="QB_ROW_230020_3" localSheetId="6" hidden="1">'General Ledger'!#REF!</definedName>
    <definedName name="QB_ROW_230020_4" localSheetId="6" hidden="1">'General Ledger'!$C$892</definedName>
    <definedName name="QB_ROW_230320">'General Ledger'!#REF!</definedName>
    <definedName name="QB_ROW_230320_1" localSheetId="6" hidden="1">'General Ledger'!#REF!</definedName>
    <definedName name="QB_ROW_230320_2" localSheetId="6" hidden="1">'General Ledger'!#REF!</definedName>
    <definedName name="QB_ROW_230320_3" localSheetId="6" hidden="1">'General Ledger'!#REF!</definedName>
    <definedName name="QB_ROW_230320_4" localSheetId="6" hidden="1">'General Ledger'!$C$893</definedName>
    <definedName name="QB_ROW_231010">'General Ledger'!#REF!</definedName>
    <definedName name="QB_ROW_231010_1" localSheetId="6" hidden="1">'General Ledger'!#REF!</definedName>
    <definedName name="QB_ROW_231010_2" localSheetId="6" hidden="1">'General Ledger'!#REF!</definedName>
    <definedName name="QB_ROW_231010_3" localSheetId="6" hidden="1">'General Ledger'!#REF!</definedName>
    <definedName name="QB_ROW_231010_4" localSheetId="6" hidden="1">'General Ledger'!$B$903</definedName>
    <definedName name="QB_ROW_231020">'General Ledger'!#REF!</definedName>
    <definedName name="QB_ROW_231020_1" localSheetId="6" hidden="1">'General Ledger'!#REF!</definedName>
    <definedName name="QB_ROW_231020_2" localSheetId="6" hidden="1">'General Ledger'!#REF!</definedName>
    <definedName name="QB_ROW_231020_3" localSheetId="6" hidden="1">'General Ledger'!#REF!</definedName>
    <definedName name="QB_ROW_231020_4" localSheetId="6" hidden="1">'General Ledger'!$C$924</definedName>
    <definedName name="QB_ROW_231310">'General Ledger'!#REF!</definedName>
    <definedName name="QB_ROW_231310_1" localSheetId="6" hidden="1">'General Ledger'!#REF!</definedName>
    <definedName name="QB_ROW_231310_2" localSheetId="6" hidden="1">'General Ledger'!#REF!</definedName>
    <definedName name="QB_ROW_231310_3" localSheetId="6" hidden="1">'General Ledger'!#REF!</definedName>
    <definedName name="QB_ROW_231310_4" localSheetId="6" hidden="1">'General Ledger'!$B$926</definedName>
    <definedName name="QB_ROW_231320">'General Ledger'!#REF!</definedName>
    <definedName name="QB_ROW_231320_1" localSheetId="6" hidden="1">'General Ledger'!#REF!</definedName>
    <definedName name="QB_ROW_231320_2" localSheetId="6" hidden="1">'General Ledger'!#REF!</definedName>
    <definedName name="QB_ROW_231320_3" localSheetId="6" hidden="1">'General Ledger'!#REF!</definedName>
    <definedName name="QB_ROW_231320_4" localSheetId="6" hidden="1">'General Ledger'!$C$925</definedName>
    <definedName name="QB_ROW_232020">'General Ledger'!#REF!</definedName>
    <definedName name="QB_ROW_232020_1" localSheetId="6" hidden="1">'General Ledger'!#REF!</definedName>
    <definedName name="QB_ROW_232020_2" localSheetId="6" hidden="1">'General Ledger'!#REF!</definedName>
    <definedName name="QB_ROW_232020_3" localSheetId="6" hidden="1">'General Ledger'!#REF!</definedName>
    <definedName name="QB_ROW_232020_4" localSheetId="6" hidden="1">'General Ledger'!$C$904</definedName>
    <definedName name="QB_ROW_2321">'Balance Sheet'!#REF!</definedName>
    <definedName name="QB_ROW_2321_1" localSheetId="3" hidden="1">'Balance Sheet'!#REF!</definedName>
    <definedName name="QB_ROW_2321_2" localSheetId="3" hidden="1">'Balance Sheet'!#REF!</definedName>
    <definedName name="QB_ROW_2321_3" localSheetId="3" hidden="1">'Balance Sheet'!$C$16</definedName>
    <definedName name="QB_ROW_232320">'General Ledger'!#REF!</definedName>
    <definedName name="QB_ROW_232320_1" localSheetId="6" hidden="1">'General Ledger'!#REF!</definedName>
    <definedName name="QB_ROW_232320_2" localSheetId="6" hidden="1">'General Ledger'!#REF!</definedName>
    <definedName name="QB_ROW_232320_3" localSheetId="6" hidden="1">'General Ledger'!#REF!</definedName>
    <definedName name="QB_ROW_232320_4" localSheetId="6" hidden="1">'General Ledger'!$C$905</definedName>
    <definedName name="QB_ROW_233020">'General Ledger'!#REF!</definedName>
    <definedName name="QB_ROW_233020_1" localSheetId="6" hidden="1">'General Ledger'!#REF!</definedName>
    <definedName name="QB_ROW_233020_2" localSheetId="6" hidden="1">'General Ledger'!#REF!</definedName>
    <definedName name="QB_ROW_233020_3" localSheetId="6" hidden="1">'General Ledger'!#REF!</definedName>
    <definedName name="QB_ROW_233020_4" localSheetId="6" hidden="1">'General Ledger'!$C$906</definedName>
    <definedName name="QB_ROW_233320">'General Ledger'!#REF!</definedName>
    <definedName name="QB_ROW_233320_1" localSheetId="6" hidden="1">'General Ledger'!#REF!</definedName>
    <definedName name="QB_ROW_233320_2" localSheetId="6" hidden="1">'General Ledger'!#REF!</definedName>
    <definedName name="QB_ROW_233320_3" localSheetId="6" hidden="1">'General Ledger'!#REF!</definedName>
    <definedName name="QB_ROW_233320_4" localSheetId="6" hidden="1">'General Ledger'!$C$907</definedName>
    <definedName name="QB_ROW_234020">'General Ledger'!#REF!</definedName>
    <definedName name="QB_ROW_234020_1" localSheetId="6" hidden="1">'General Ledger'!#REF!</definedName>
    <definedName name="QB_ROW_234020_2" localSheetId="6" hidden="1">'General Ledger'!#REF!</definedName>
    <definedName name="QB_ROW_234020_3" localSheetId="6" hidden="1">'General Ledger'!#REF!</definedName>
    <definedName name="QB_ROW_234020_4" localSheetId="6" hidden="1">'General Ledger'!$C$908</definedName>
    <definedName name="QB_ROW_234320">'General Ledger'!#REF!</definedName>
    <definedName name="QB_ROW_234320_1" localSheetId="6" hidden="1">'General Ledger'!#REF!</definedName>
    <definedName name="QB_ROW_234320_2" localSheetId="6" hidden="1">'General Ledger'!#REF!</definedName>
    <definedName name="QB_ROW_234320_3" localSheetId="6" hidden="1">'General Ledger'!#REF!</definedName>
    <definedName name="QB_ROW_234320_4" localSheetId="6" hidden="1">'General Ledger'!$C$909</definedName>
    <definedName name="QB_ROW_235020">'General Ledger'!#REF!</definedName>
    <definedName name="QB_ROW_235020_1" localSheetId="6" hidden="1">'General Ledger'!#REF!</definedName>
    <definedName name="QB_ROW_235020_2" localSheetId="6" hidden="1">'General Ledger'!#REF!</definedName>
    <definedName name="QB_ROW_235020_3" localSheetId="6" hidden="1">'General Ledger'!#REF!</definedName>
    <definedName name="QB_ROW_235020_4" localSheetId="6" hidden="1">'General Ledger'!$C$910</definedName>
    <definedName name="QB_ROW_235320">'General Ledger'!#REF!</definedName>
    <definedName name="QB_ROW_235320_1" localSheetId="6" hidden="1">'General Ledger'!#REF!</definedName>
    <definedName name="QB_ROW_235320_2" localSheetId="6" hidden="1">'General Ledger'!#REF!</definedName>
    <definedName name="QB_ROW_235320_3" localSheetId="6" hidden="1">'General Ledger'!#REF!</definedName>
    <definedName name="QB_ROW_235320_4" localSheetId="6" hidden="1">'General Ledger'!$C$911</definedName>
    <definedName name="QB_ROW_236020">'General Ledger'!#REF!</definedName>
    <definedName name="QB_ROW_236020_1" localSheetId="6" hidden="1">'General Ledger'!#REF!</definedName>
    <definedName name="QB_ROW_236020_2" localSheetId="6" hidden="1">'General Ledger'!#REF!</definedName>
    <definedName name="QB_ROW_236020_3" localSheetId="6" hidden="1">'General Ledger'!#REF!</definedName>
    <definedName name="QB_ROW_236020_4" localSheetId="6" hidden="1">'General Ledger'!$C$912</definedName>
    <definedName name="QB_ROW_236320">'General Ledger'!#REF!</definedName>
    <definedName name="QB_ROW_236320_1" localSheetId="6" hidden="1">'General Ledger'!#REF!</definedName>
    <definedName name="QB_ROW_236320_2" localSheetId="6" hidden="1">'General Ledger'!#REF!</definedName>
    <definedName name="QB_ROW_236320_3" localSheetId="6" hidden="1">'General Ledger'!#REF!</definedName>
    <definedName name="QB_ROW_236320_4" localSheetId="6" hidden="1">'General Ledger'!$C$913</definedName>
    <definedName name="QB_ROW_237020">'General Ledger'!#REF!</definedName>
    <definedName name="QB_ROW_237020_1" localSheetId="6" hidden="1">'General Ledger'!#REF!</definedName>
    <definedName name="QB_ROW_237020_2" localSheetId="6" hidden="1">'General Ledger'!#REF!</definedName>
    <definedName name="QB_ROW_237020_3" localSheetId="6" hidden="1">'General Ledger'!#REF!</definedName>
    <definedName name="QB_ROW_237020_4" localSheetId="6" hidden="1">'General Ledger'!$C$914</definedName>
    <definedName name="QB_ROW_237320">'General Ledger'!#REF!</definedName>
    <definedName name="QB_ROW_237320_1" localSheetId="6" hidden="1">'General Ledger'!#REF!</definedName>
    <definedName name="QB_ROW_237320_2" localSheetId="6" hidden="1">'General Ledger'!#REF!</definedName>
    <definedName name="QB_ROW_237320_3" localSheetId="6" hidden="1">'General Ledger'!#REF!</definedName>
    <definedName name="QB_ROW_237320_4" localSheetId="6" hidden="1">'General Ledger'!$C$915</definedName>
    <definedName name="QB_ROW_238020">'General Ledger'!#REF!</definedName>
    <definedName name="QB_ROW_238020_1" localSheetId="6" hidden="1">'General Ledger'!#REF!</definedName>
    <definedName name="QB_ROW_238020_2" localSheetId="6" hidden="1">'General Ledger'!#REF!</definedName>
    <definedName name="QB_ROW_238020_3" localSheetId="6" hidden="1">'General Ledger'!#REF!</definedName>
    <definedName name="QB_ROW_238020_4" localSheetId="6" hidden="1">'General Ledger'!$C$488</definedName>
    <definedName name="QB_ROW_238030">'General Ledger'!#REF!</definedName>
    <definedName name="QB_ROW_238030_1" localSheetId="6" hidden="1">'General Ledger'!#REF!</definedName>
    <definedName name="QB_ROW_238030_2" localSheetId="6" hidden="1">'General Ledger'!#REF!</definedName>
    <definedName name="QB_ROW_238030_3" localSheetId="6" hidden="1">'General Ledger'!#REF!</definedName>
    <definedName name="QB_ROW_238030_4" localSheetId="6" hidden="1">'General Ledger'!$D$507</definedName>
    <definedName name="QB_ROW_238320">'General Ledger'!#REF!</definedName>
    <definedName name="QB_ROW_238320_1" localSheetId="6" hidden="1">'General Ledger'!#REF!</definedName>
    <definedName name="QB_ROW_238320_2" localSheetId="6" hidden="1">'General Ledger'!#REF!</definedName>
    <definedName name="QB_ROW_238320_3" localSheetId="6" hidden="1">'General Ledger'!#REF!</definedName>
    <definedName name="QB_ROW_238320_4" localSheetId="6" hidden="1">'General Ledger'!$C$509</definedName>
    <definedName name="QB_ROW_238330">'General Ledger'!#REF!</definedName>
    <definedName name="QB_ROW_238330_1" localSheetId="6" hidden="1">'General Ledger'!#REF!</definedName>
    <definedName name="QB_ROW_238330_2" localSheetId="6" hidden="1">'General Ledger'!#REF!</definedName>
    <definedName name="QB_ROW_238330_3" localSheetId="6" hidden="1">'General Ledger'!#REF!</definedName>
    <definedName name="QB_ROW_238330_4" localSheetId="6" hidden="1">'General Ledger'!$D$508</definedName>
    <definedName name="QB_ROW_239020">'General Ledger'!#REF!</definedName>
    <definedName name="QB_ROW_239020_1" localSheetId="6" hidden="1">'General Ledger'!#REF!</definedName>
    <definedName name="QB_ROW_239020_2" localSheetId="6" hidden="1">'General Ledger'!#REF!</definedName>
    <definedName name="QB_ROW_239020_3" localSheetId="6" hidden="1">'General Ledger'!#REF!</definedName>
    <definedName name="QB_ROW_239020_4" localSheetId="6" hidden="1">'General Ledger'!$C$510</definedName>
    <definedName name="QB_ROW_239250" localSheetId="3" hidden="1">'Balance Sheet'!#REF!</definedName>
    <definedName name="QB_ROW_239250_1" localSheetId="3" hidden="1">'Balance Sheet'!#REF!</definedName>
    <definedName name="QB_ROW_239250_2" localSheetId="3" hidden="1">'Balance Sheet'!$F$56</definedName>
    <definedName name="QB_ROW_239320">'General Ledger'!#REF!</definedName>
    <definedName name="QB_ROW_239320_1" localSheetId="6" hidden="1">'General Ledger'!#REF!</definedName>
    <definedName name="QB_ROW_239320_2" localSheetId="6" hidden="1">'General Ledger'!#REF!</definedName>
    <definedName name="QB_ROW_239320_3" localSheetId="6" hidden="1">'General Ledger'!#REF!</definedName>
    <definedName name="QB_ROW_239320_4" localSheetId="6" hidden="1">'General Ledger'!$C$513</definedName>
    <definedName name="QB_ROW_240020">'General Ledger'!#REF!</definedName>
    <definedName name="QB_ROW_240020_1" localSheetId="6" hidden="1">'General Ledger'!#REF!</definedName>
    <definedName name="QB_ROW_240020_2" localSheetId="6" hidden="1">'General Ledger'!#REF!</definedName>
    <definedName name="QB_ROW_240020_3" localSheetId="6" hidden="1">'General Ledger'!#REF!</definedName>
    <definedName name="QB_ROW_240020_4" localSheetId="6" hidden="1">'General Ledger'!$C$514</definedName>
    <definedName name="QB_ROW_240250">'Balance Sheet'!#REF!</definedName>
    <definedName name="QB_ROW_240250_1" localSheetId="3" hidden="1">'Balance Sheet'!#REF!</definedName>
    <definedName name="QB_ROW_240250_2" localSheetId="3" hidden="1">'Balance Sheet'!#REF!</definedName>
    <definedName name="QB_ROW_240250_3" localSheetId="3" hidden="1">'Balance Sheet'!$F$57</definedName>
    <definedName name="QB_ROW_240320">'General Ledger'!#REF!</definedName>
    <definedName name="QB_ROW_240320_1" localSheetId="6" hidden="1">'General Ledger'!#REF!</definedName>
    <definedName name="QB_ROW_240320_2" localSheetId="6" hidden="1">'General Ledger'!#REF!</definedName>
    <definedName name="QB_ROW_240320_3" localSheetId="6" hidden="1">'General Ledger'!#REF!</definedName>
    <definedName name="QB_ROW_240320_4" localSheetId="6" hidden="1">'General Ledger'!$C$551</definedName>
    <definedName name="QB_ROW_241030">'General Ledger'!#REF!</definedName>
    <definedName name="QB_ROW_241030_1" localSheetId="6" hidden="1">'General Ledger'!#REF!</definedName>
    <definedName name="QB_ROW_241030_2" localSheetId="6" hidden="1">'General Ledger'!#REF!</definedName>
    <definedName name="QB_ROW_241030_3" localSheetId="6" hidden="1">'General Ledger'!#REF!</definedName>
    <definedName name="QB_ROW_241030_4" localSheetId="6" hidden="1">'General Ledger'!$D$479</definedName>
    <definedName name="QB_ROW_241330">'General Ledger'!#REF!</definedName>
    <definedName name="QB_ROW_241330_1" localSheetId="6" hidden="1">'General Ledger'!#REF!</definedName>
    <definedName name="QB_ROW_241330_2" localSheetId="6" hidden="1">'General Ledger'!#REF!</definedName>
    <definedName name="QB_ROW_241330_3" localSheetId="6" hidden="1">'General Ledger'!#REF!</definedName>
    <definedName name="QB_ROW_241330_4" localSheetId="6" hidden="1">'General Ledger'!$D$480</definedName>
    <definedName name="QB_ROW_242030">'General Ledger'!#REF!</definedName>
    <definedName name="QB_ROW_242030_1" localSheetId="6" hidden="1">'General Ledger'!#REF!</definedName>
    <definedName name="QB_ROW_242030_2" localSheetId="6" hidden="1">'General Ledger'!#REF!</definedName>
    <definedName name="QB_ROW_242030_3" localSheetId="6" hidden="1">'General Ledger'!#REF!</definedName>
    <definedName name="QB_ROW_242030_4" localSheetId="6" hidden="1">'General Ledger'!$D$477</definedName>
    <definedName name="QB_ROW_242330">'General Ledger'!#REF!</definedName>
    <definedName name="QB_ROW_242330_1" localSheetId="6" hidden="1">'General Ledger'!#REF!</definedName>
    <definedName name="QB_ROW_242330_2" localSheetId="6" hidden="1">'General Ledger'!#REF!</definedName>
    <definedName name="QB_ROW_242330_3" localSheetId="6" hidden="1">'General Ledger'!#REF!</definedName>
    <definedName name="QB_ROW_242330_4" localSheetId="6" hidden="1">'General Ledger'!$D$478</definedName>
    <definedName name="QB_ROW_243020">'General Ledger'!#REF!</definedName>
    <definedName name="QB_ROW_243020_1" localSheetId="6" hidden="1">'General Ledger'!#REF!</definedName>
    <definedName name="QB_ROW_243020_2" localSheetId="6" hidden="1">'General Ledger'!#REF!</definedName>
    <definedName name="QB_ROW_243020_3" localSheetId="6" hidden="1">'General Ledger'!#REF!</definedName>
    <definedName name="QB_ROW_243020_4" localSheetId="6" hidden="1">'General Ledger'!$C$916</definedName>
    <definedName name="QB_ROW_243320">'General Ledger'!#REF!</definedName>
    <definedName name="QB_ROW_243320_1" localSheetId="6" hidden="1">'General Ledger'!#REF!</definedName>
    <definedName name="QB_ROW_243320_2" localSheetId="6" hidden="1">'General Ledger'!#REF!</definedName>
    <definedName name="QB_ROW_243320_3" localSheetId="6" hidden="1">'General Ledger'!#REF!</definedName>
    <definedName name="QB_ROW_243320_4" localSheetId="6" hidden="1">'General Ledger'!$C$917</definedName>
    <definedName name="QB_ROW_244020">'General Ledger'!#REF!</definedName>
    <definedName name="QB_ROW_244020_1" localSheetId="6" hidden="1">'General Ledger'!#REF!</definedName>
    <definedName name="QB_ROW_244020_2" localSheetId="6" hidden="1">'General Ledger'!#REF!</definedName>
    <definedName name="QB_ROW_244020_3" localSheetId="6" hidden="1">'General Ledger'!#REF!</definedName>
    <definedName name="QB_ROW_244020_4" localSheetId="6" hidden="1">'General Ledger'!$C$918</definedName>
    <definedName name="QB_ROW_244320">'General Ledger'!#REF!</definedName>
    <definedName name="QB_ROW_244320_1" localSheetId="6" hidden="1">'General Ledger'!#REF!</definedName>
    <definedName name="QB_ROW_244320_2" localSheetId="6" hidden="1">'General Ledger'!#REF!</definedName>
    <definedName name="QB_ROW_244320_3" localSheetId="6" hidden="1">'General Ledger'!#REF!</definedName>
    <definedName name="QB_ROW_244320_4" localSheetId="6" hidden="1">'General Ledger'!$C$919</definedName>
    <definedName name="QB_ROW_245020">'General Ledger'!#REF!</definedName>
    <definedName name="QB_ROW_245020_1" localSheetId="6" hidden="1">'General Ledger'!#REF!</definedName>
    <definedName name="QB_ROW_245020_2" localSheetId="6" hidden="1">'General Ledger'!#REF!</definedName>
    <definedName name="QB_ROW_245020_3" localSheetId="6" hidden="1">'General Ledger'!#REF!</definedName>
    <definedName name="QB_ROW_245020_4" localSheetId="6" hidden="1">'General Ledger'!$C$920</definedName>
    <definedName name="QB_ROW_245320">'General Ledger'!#REF!</definedName>
    <definedName name="QB_ROW_245320_1" localSheetId="6" hidden="1">'General Ledger'!#REF!</definedName>
    <definedName name="QB_ROW_245320_2" localSheetId="6" hidden="1">'General Ledger'!#REF!</definedName>
    <definedName name="QB_ROW_245320_3" localSheetId="6" hidden="1">'General Ledger'!#REF!</definedName>
    <definedName name="QB_ROW_245320_4" localSheetId="6" hidden="1">'General Ledger'!$C$921</definedName>
    <definedName name="QB_ROW_246020">'General Ledger'!#REF!</definedName>
    <definedName name="QB_ROW_246020_1" localSheetId="6" hidden="1">'General Ledger'!#REF!</definedName>
    <definedName name="QB_ROW_246020_2" localSheetId="6" hidden="1">'General Ledger'!#REF!</definedName>
    <definedName name="QB_ROW_246020_3" localSheetId="6" hidden="1">'General Ledger'!#REF!</definedName>
    <definedName name="QB_ROW_246020_4" localSheetId="6" hidden="1">'General Ledger'!$C$922</definedName>
    <definedName name="QB_ROW_246320">'General Ledger'!#REF!</definedName>
    <definedName name="QB_ROW_246320_1" localSheetId="6" hidden="1">'General Ledger'!#REF!</definedName>
    <definedName name="QB_ROW_246320_2" localSheetId="6" hidden="1">'General Ledger'!#REF!</definedName>
    <definedName name="QB_ROW_246320_3" localSheetId="6" hidden="1">'General Ledger'!#REF!</definedName>
    <definedName name="QB_ROW_246320_4" localSheetId="6" hidden="1">'General Ledger'!$C$923</definedName>
    <definedName name="QB_ROW_247010" localSheetId="6" hidden="1">'General Ledger'!#REF!</definedName>
    <definedName name="QB_ROW_247010_1" localSheetId="6" hidden="1">'General Ledger'!#REF!</definedName>
    <definedName name="QB_ROW_247010_2" localSheetId="6" hidden="1">'General Ledger'!#REF!</definedName>
    <definedName name="QB_ROW_247010_3" localSheetId="6" hidden="1">'General Ledger'!$B$951</definedName>
    <definedName name="QB_ROW_247020" localSheetId="6" hidden="1">'General Ledger'!#REF!</definedName>
    <definedName name="QB_ROW_247020_1" localSheetId="6" hidden="1">'General Ledger'!#REF!</definedName>
    <definedName name="QB_ROW_247020_2" localSheetId="6" hidden="1">'General Ledger'!#REF!</definedName>
    <definedName name="QB_ROW_247020_3" localSheetId="6" hidden="1">'General Ledger'!$C$1013</definedName>
    <definedName name="QB_ROW_247040">'BvA Detail'!#REF!</definedName>
    <definedName name="QB_ROW_2470400">'PL Class'!#REF!</definedName>
    <definedName name="QB_ROW_2470400_1" localSheetId="4" hidden="1">'PL Class'!#REF!</definedName>
    <definedName name="QB_ROW_2470400_2" localSheetId="4" hidden="1">'PL Class'!$E$64</definedName>
    <definedName name="QB_ROW_2470400_3" localSheetId="4" hidden="1">'PL Class'!$E$58</definedName>
    <definedName name="QB_ROW_247310" localSheetId="6" hidden="1">'General Ledger'!#REF!</definedName>
    <definedName name="QB_ROW_247310_1" localSheetId="6" hidden="1">'General Ledger'!#REF!</definedName>
    <definedName name="QB_ROW_247310_2" localSheetId="6" hidden="1">'General Ledger'!#REF!</definedName>
    <definedName name="QB_ROW_247310_3" localSheetId="6" hidden="1">'General Ledger'!$B$1015</definedName>
    <definedName name="QB_ROW_247320" localSheetId="6" hidden="1">'General Ledger'!#REF!</definedName>
    <definedName name="QB_ROW_247320_1" localSheetId="6" hidden="1">'General Ledger'!#REF!</definedName>
    <definedName name="QB_ROW_247320_2" localSheetId="6" hidden="1">'General Ledger'!#REF!</definedName>
    <definedName name="QB_ROW_247320_3" localSheetId="6" hidden="1">'General Ledger'!$C$1014</definedName>
    <definedName name="QB_ROW_247340">'BvA Detail'!#REF!</definedName>
    <definedName name="QB_ROW_2473400">'PL Class'!#REF!</definedName>
    <definedName name="QB_ROW_2473400_1" localSheetId="4" hidden="1">'PL Class'!#REF!</definedName>
    <definedName name="QB_ROW_2473400_2" localSheetId="4" hidden="1">'PL Class'!$E$67</definedName>
    <definedName name="QB_ROW_2473400_3" localSheetId="4" hidden="1">'PL Class'!$E$63</definedName>
    <definedName name="QB_ROW_248010">'General Ledger'!#REF!</definedName>
    <definedName name="QB_ROW_248010_1" localSheetId="6" hidden="1">'General Ledger'!#REF!</definedName>
    <definedName name="QB_ROW_248010_2" localSheetId="6" hidden="1">'General Ledger'!#REF!</definedName>
    <definedName name="QB_ROW_248010_3" localSheetId="6" hidden="1">'General Ledger'!#REF!</definedName>
    <definedName name="QB_ROW_248010_4" localSheetId="6" hidden="1">'General Ledger'!$B$927</definedName>
    <definedName name="QB_ROW_248020" localSheetId="6" hidden="1">'General Ledger'!#REF!</definedName>
    <definedName name="QB_ROW_248020_1" localSheetId="6" hidden="1">'General Ledger'!#REF!</definedName>
    <definedName name="QB_ROW_248020_2" localSheetId="6" hidden="1">'General Ledger'!#REF!</definedName>
    <definedName name="QB_ROW_248020_3" localSheetId="6" hidden="1">'General Ledger'!$C$948</definedName>
    <definedName name="QB_ROW_248310" localSheetId="6" hidden="1">'General Ledger'!#REF!</definedName>
    <definedName name="QB_ROW_248310_1" localSheetId="6" hidden="1">'General Ledger'!#REF!</definedName>
    <definedName name="QB_ROW_248310_2" localSheetId="6" hidden="1">'General Ledger'!#REF!</definedName>
    <definedName name="QB_ROW_248310_3" localSheetId="6" hidden="1">'General Ledger'!$B$950</definedName>
    <definedName name="QB_ROW_248320" localSheetId="6" hidden="1">'General Ledger'!#REF!</definedName>
    <definedName name="QB_ROW_248320_1" localSheetId="6" hidden="1">'General Ledger'!#REF!</definedName>
    <definedName name="QB_ROW_248320_2" localSheetId="6" hidden="1">'General Ledger'!#REF!</definedName>
    <definedName name="QB_ROW_248320_3" localSheetId="6" hidden="1">'General Ledger'!$C$949</definedName>
    <definedName name="QB_ROW_249020">'General Ledger'!#REF!</definedName>
    <definedName name="QB_ROW_249020_1" localSheetId="6" hidden="1">'General Ledger'!#REF!</definedName>
    <definedName name="QB_ROW_249020_2" localSheetId="6" hidden="1">'General Ledger'!#REF!</definedName>
    <definedName name="QB_ROW_249020_3" localSheetId="6" hidden="1">'General Ledger'!#REF!</definedName>
    <definedName name="QB_ROW_249020_4" localSheetId="6" hidden="1">'General Ledger'!$C$928</definedName>
    <definedName name="QB_ROW_249320">'General Ledger'!#REF!</definedName>
    <definedName name="QB_ROW_249320_1" localSheetId="6" hidden="1">'General Ledger'!#REF!</definedName>
    <definedName name="QB_ROW_249320_2" localSheetId="6" hidden="1">'General Ledger'!#REF!</definedName>
    <definedName name="QB_ROW_249320_3" localSheetId="6" hidden="1">'General Ledger'!#REF!</definedName>
    <definedName name="QB_ROW_249320_4" localSheetId="6" hidden="1">'General Ledger'!$C$929</definedName>
    <definedName name="QB_ROW_250020">'General Ledger'!#REF!</definedName>
    <definedName name="QB_ROW_250020_1" localSheetId="6" hidden="1">'General Ledger'!#REF!</definedName>
    <definedName name="QB_ROW_250020_2" localSheetId="6" hidden="1">'General Ledger'!#REF!</definedName>
    <definedName name="QB_ROW_250020_3" localSheetId="6" hidden="1">'General Ledger'!#REF!</definedName>
    <definedName name="QB_ROW_250020_4" localSheetId="6" hidden="1">'General Ledger'!$C$934</definedName>
    <definedName name="QB_ROW_250320">'General Ledger'!#REF!</definedName>
    <definedName name="QB_ROW_250320_1" localSheetId="6" hidden="1">'General Ledger'!#REF!</definedName>
    <definedName name="QB_ROW_250320_2" localSheetId="6" hidden="1">'General Ledger'!#REF!</definedName>
    <definedName name="QB_ROW_250320_3" localSheetId="6" hidden="1">'General Ledger'!#REF!</definedName>
    <definedName name="QB_ROW_250320_4" localSheetId="6" hidden="1">'General Ledger'!$C$935</definedName>
    <definedName name="QB_ROW_251020">'General Ledger'!#REF!</definedName>
    <definedName name="QB_ROW_251020_1" localSheetId="6" hidden="1">'General Ledger'!#REF!</definedName>
    <definedName name="QB_ROW_251020_2" localSheetId="6" hidden="1">'General Ledger'!#REF!</definedName>
    <definedName name="QB_ROW_251020_3" localSheetId="6" hidden="1">'General Ledger'!#REF!</definedName>
    <definedName name="QB_ROW_251020_4" localSheetId="6" hidden="1">'General Ledger'!$C$930</definedName>
    <definedName name="QB_ROW_251320">'General Ledger'!#REF!</definedName>
    <definedName name="QB_ROW_251320_1" localSheetId="6" hidden="1">'General Ledger'!#REF!</definedName>
    <definedName name="QB_ROW_251320_2" localSheetId="6" hidden="1">'General Ledger'!#REF!</definedName>
    <definedName name="QB_ROW_251320_3" localSheetId="6" hidden="1">'General Ledger'!#REF!</definedName>
    <definedName name="QB_ROW_251320_4" localSheetId="6" hidden="1">'General Ledger'!$C$931</definedName>
    <definedName name="QB_ROW_252020">'General Ledger'!#REF!</definedName>
    <definedName name="QB_ROW_252020_1" localSheetId="6" hidden="1">'General Ledger'!#REF!</definedName>
    <definedName name="QB_ROW_252020_2" localSheetId="6" hidden="1">'General Ledger'!#REF!</definedName>
    <definedName name="QB_ROW_252020_3" localSheetId="6" hidden="1">'General Ledger'!#REF!</definedName>
    <definedName name="QB_ROW_252020_4" localSheetId="6" hidden="1">'General Ledger'!$C$932</definedName>
    <definedName name="QB_ROW_252320">'General Ledger'!#REF!</definedName>
    <definedName name="QB_ROW_252320_1" localSheetId="6" hidden="1">'General Ledger'!#REF!</definedName>
    <definedName name="QB_ROW_252320_2" localSheetId="6" hidden="1">'General Ledger'!#REF!</definedName>
    <definedName name="QB_ROW_252320_3" localSheetId="6" hidden="1">'General Ledger'!#REF!</definedName>
    <definedName name="QB_ROW_252320_4" localSheetId="6" hidden="1">'General Ledger'!$C$933</definedName>
    <definedName name="QB_ROW_25301" localSheetId="5" hidden="1">'AP Aging'!#REF!</definedName>
    <definedName name="QB_ROW_25301" localSheetId="6" hidden="1">'General Ledger'!#REF!</definedName>
    <definedName name="QB_ROW_25301_1" localSheetId="6" hidden="1">'General Ledger'!#REF!</definedName>
    <definedName name="QB_ROW_25301_2" localSheetId="6" hidden="1">'General Ledger'!#REF!</definedName>
    <definedName name="QB_ROW_25301_3" localSheetId="6" hidden="1">'General Ledger'!$A$1482</definedName>
    <definedName name="QB_ROW_253020">'General Ledger'!#REF!</definedName>
    <definedName name="QB_ROW_253020_1" localSheetId="6" hidden="1">'General Ledger'!#REF!</definedName>
    <definedName name="QB_ROW_253020_2" localSheetId="6" hidden="1">'General Ledger'!#REF!</definedName>
    <definedName name="QB_ROW_253020_3" localSheetId="6" hidden="1">'General Ledger'!#REF!</definedName>
    <definedName name="QB_ROW_253020_4" localSheetId="6" hidden="1">'General Ledger'!$C$936</definedName>
    <definedName name="QB_ROW_253320">'General Ledger'!#REF!</definedName>
    <definedName name="QB_ROW_253320_1" localSheetId="6" hidden="1">'General Ledger'!#REF!</definedName>
    <definedName name="QB_ROW_253320_2" localSheetId="6" hidden="1">'General Ledger'!#REF!</definedName>
    <definedName name="QB_ROW_253320_3" localSheetId="6" hidden="1">'General Ledger'!#REF!</definedName>
    <definedName name="QB_ROW_253320_4" localSheetId="6" hidden="1">'General Ledger'!$C$937</definedName>
    <definedName name="QB_ROW_254020">'General Ledger'!#REF!</definedName>
    <definedName name="QB_ROW_254020_1" localSheetId="6" hidden="1">'General Ledger'!#REF!</definedName>
    <definedName name="QB_ROW_254020_2" localSheetId="6" hidden="1">'General Ledger'!#REF!</definedName>
    <definedName name="QB_ROW_254020_3" localSheetId="6" hidden="1">'General Ledger'!#REF!</definedName>
    <definedName name="QB_ROW_254020_4" localSheetId="6" hidden="1">'General Ledger'!$C$938</definedName>
    <definedName name="QB_ROW_254320">'General Ledger'!#REF!</definedName>
    <definedName name="QB_ROW_254320_1" localSheetId="6" hidden="1">'General Ledger'!#REF!</definedName>
    <definedName name="QB_ROW_254320_2" localSheetId="6" hidden="1">'General Ledger'!#REF!</definedName>
    <definedName name="QB_ROW_254320_3" localSheetId="6" hidden="1">'General Ledger'!#REF!</definedName>
    <definedName name="QB_ROW_254320_4" localSheetId="6" hidden="1">'General Ledger'!$C$939</definedName>
    <definedName name="QB_ROW_255020">'General Ledger'!#REF!</definedName>
    <definedName name="QB_ROW_255020_1" localSheetId="6" hidden="1">'General Ledger'!#REF!</definedName>
    <definedName name="QB_ROW_255020_2" localSheetId="6" hidden="1">'General Ledger'!#REF!</definedName>
    <definedName name="QB_ROW_255020_3" localSheetId="6" hidden="1">'General Ledger'!#REF!</definedName>
    <definedName name="QB_ROW_255020_4" localSheetId="6" hidden="1">'General Ledger'!$C$940</definedName>
    <definedName name="QB_ROW_255320">'General Ledger'!#REF!</definedName>
    <definedName name="QB_ROW_255320_1" localSheetId="6" hidden="1">'General Ledger'!#REF!</definedName>
    <definedName name="QB_ROW_255320_2" localSheetId="6" hidden="1">'General Ledger'!#REF!</definedName>
    <definedName name="QB_ROW_255320_3" localSheetId="6" hidden="1">'General Ledger'!#REF!</definedName>
    <definedName name="QB_ROW_255320_4" localSheetId="6" hidden="1">'General Ledger'!$C$941</definedName>
    <definedName name="QB_ROW_256020">'General Ledger'!#REF!</definedName>
    <definedName name="QB_ROW_256020_1" localSheetId="6" hidden="1">'General Ledger'!#REF!</definedName>
    <definedName name="QB_ROW_256020_2" localSheetId="6" hidden="1">'General Ledger'!#REF!</definedName>
    <definedName name="QB_ROW_256020_3" localSheetId="6" hidden="1">'General Ledger'!#REF!</definedName>
    <definedName name="QB_ROW_256020_4" localSheetId="6" hidden="1">'General Ledger'!$C$942</definedName>
    <definedName name="QB_ROW_256320" localSheetId="6" hidden="1">'General Ledger'!#REF!</definedName>
    <definedName name="QB_ROW_256320_1" localSheetId="6" hidden="1">'General Ledger'!#REF!</definedName>
    <definedName name="QB_ROW_256320_2" localSheetId="6" hidden="1">'General Ledger'!#REF!</definedName>
    <definedName name="QB_ROW_256320_3" localSheetId="6" hidden="1">'General Ledger'!$C$943</definedName>
    <definedName name="QB_ROW_257020" localSheetId="6" hidden="1">'General Ledger'!#REF!</definedName>
    <definedName name="QB_ROW_257020_1" localSheetId="6" hidden="1">'General Ledger'!#REF!</definedName>
    <definedName name="QB_ROW_257020_2" localSheetId="6" hidden="1">'General Ledger'!#REF!</definedName>
    <definedName name="QB_ROW_257020_3" localSheetId="6" hidden="1">'General Ledger'!$C$944</definedName>
    <definedName name="QB_ROW_257320" localSheetId="6" hidden="1">'General Ledger'!#REF!</definedName>
    <definedName name="QB_ROW_257320_1" localSheetId="6" hidden="1">'General Ledger'!#REF!</definedName>
    <definedName name="QB_ROW_257320_2" localSheetId="6" hidden="1">'General Ledger'!#REF!</definedName>
    <definedName name="QB_ROW_257320_3" localSheetId="6" hidden="1">'General Ledger'!$C$945</definedName>
    <definedName name="QB_ROW_258020" localSheetId="6" hidden="1">'General Ledger'!#REF!</definedName>
    <definedName name="QB_ROW_258020_1" localSheetId="6" hidden="1">'General Ledger'!#REF!</definedName>
    <definedName name="QB_ROW_258020_2" localSheetId="6" hidden="1">'General Ledger'!#REF!</definedName>
    <definedName name="QB_ROW_258020_3" localSheetId="6" hidden="1">'General Ledger'!$C$946</definedName>
    <definedName name="QB_ROW_258320" localSheetId="6" hidden="1">'General Ledger'!#REF!</definedName>
    <definedName name="QB_ROW_258320_1" localSheetId="6" hidden="1">'General Ledger'!#REF!</definedName>
    <definedName name="QB_ROW_258320_2" localSheetId="6" hidden="1">'General Ledger'!#REF!</definedName>
    <definedName name="QB_ROW_258320_3" localSheetId="6" hidden="1">'General Ledger'!$C$947</definedName>
    <definedName name="QB_ROW_259020" localSheetId="6" hidden="1">'General Ledger'!#REF!</definedName>
    <definedName name="QB_ROW_259020_1" localSheetId="6" hidden="1">'General Ledger'!#REF!</definedName>
    <definedName name="QB_ROW_259020_2" localSheetId="6" hidden="1">'General Ledger'!#REF!</definedName>
    <definedName name="QB_ROW_259020_3" localSheetId="6" hidden="1">'General Ledger'!$C$960</definedName>
    <definedName name="QB_ROW_259250">'BvA Detail'!#REF!</definedName>
    <definedName name="QB_ROW_2592500" localSheetId="4" hidden="1">'PL Class'!$F$65</definedName>
    <definedName name="QB_ROW_259320" localSheetId="6" hidden="1">'General Ledger'!#REF!</definedName>
    <definedName name="QB_ROW_259320_1" localSheetId="6" hidden="1">'General Ledger'!#REF!</definedName>
    <definedName name="QB_ROW_259320_2" localSheetId="6" hidden="1">'General Ledger'!#REF!</definedName>
    <definedName name="QB_ROW_259320_3" localSheetId="6" hidden="1">'General Ledger'!$C$961</definedName>
    <definedName name="QB_ROW_260020" localSheetId="6" hidden="1">'General Ledger'!#REF!</definedName>
    <definedName name="QB_ROW_260020_1" localSheetId="6" hidden="1">'General Ledger'!#REF!</definedName>
    <definedName name="QB_ROW_260020_2" localSheetId="6" hidden="1">'General Ledger'!#REF!</definedName>
    <definedName name="QB_ROW_260020_3" localSheetId="6" hidden="1">'General Ledger'!$C$962</definedName>
    <definedName name="QB_ROW_260250">'BvA Detail'!#REF!</definedName>
    <definedName name="QB_ROW_260320" localSheetId="6" hidden="1">'General Ledger'!#REF!</definedName>
    <definedName name="QB_ROW_260320_1" localSheetId="6" hidden="1">'General Ledger'!#REF!</definedName>
    <definedName name="QB_ROW_260320_2" localSheetId="6" hidden="1">'General Ledger'!#REF!</definedName>
    <definedName name="QB_ROW_260320_3" localSheetId="6" hidden="1">'General Ledger'!$C$963</definedName>
    <definedName name="QB_ROW_261020" localSheetId="6" hidden="1">'General Ledger'!#REF!</definedName>
    <definedName name="QB_ROW_261020_1" localSheetId="6" hidden="1">'General Ledger'!#REF!</definedName>
    <definedName name="QB_ROW_261020_2" localSheetId="6" hidden="1">'General Ledger'!#REF!</definedName>
    <definedName name="QB_ROW_261020_3" localSheetId="6" hidden="1">'General Ledger'!$C$1228</definedName>
    <definedName name="QB_ROW_261030" localSheetId="6" hidden="1">'General Ledger'!#REF!</definedName>
    <definedName name="QB_ROW_261030_1" localSheetId="6" hidden="1">'General Ledger'!#REF!</definedName>
    <definedName name="QB_ROW_261030_2" localSheetId="6" hidden="1">'General Ledger'!#REF!</definedName>
    <definedName name="QB_ROW_261030_3" localSheetId="6" hidden="1">'General Ledger'!$D$1236</definedName>
    <definedName name="QB_ROW_261050">'BvA Detail'!#REF!</definedName>
    <definedName name="QB_ROW_2610500">'PL Class'!#REF!</definedName>
    <definedName name="QB_ROW_2610500_1" localSheetId="4" hidden="1">'PL Class'!#REF!</definedName>
    <definedName name="QB_ROW_2610500_2" localSheetId="4" hidden="1">'PL Class'!$F$98</definedName>
    <definedName name="QB_ROW_2610500_3" localSheetId="4" hidden="1">'PL Class'!$F$102</definedName>
    <definedName name="QB_ROW_261320" localSheetId="6" hidden="1">'General Ledger'!#REF!</definedName>
    <definedName name="QB_ROW_261320_1" localSheetId="6" hidden="1">'General Ledger'!#REF!</definedName>
    <definedName name="QB_ROW_261320_2" localSheetId="6" hidden="1">'General Ledger'!#REF!</definedName>
    <definedName name="QB_ROW_261320_3" localSheetId="6" hidden="1">'General Ledger'!$C$1238</definedName>
    <definedName name="QB_ROW_261330" localSheetId="6" hidden="1">'General Ledger'!#REF!</definedName>
    <definedName name="QB_ROW_261330_1" localSheetId="6" hidden="1">'General Ledger'!#REF!</definedName>
    <definedName name="QB_ROW_261330_2" localSheetId="6" hidden="1">'General Ledger'!#REF!</definedName>
    <definedName name="QB_ROW_261330_3" localSheetId="6" hidden="1">'General Ledger'!$D$1237</definedName>
    <definedName name="QB_ROW_261350">'BvA Detail'!#REF!</definedName>
    <definedName name="QB_ROW_2613500">'PL Class'!#REF!</definedName>
    <definedName name="QB_ROW_2613500_1" localSheetId="4" hidden="1">'PL Class'!#REF!</definedName>
    <definedName name="QB_ROW_2613500_2" localSheetId="4" hidden="1">'PL Class'!$F$100</definedName>
    <definedName name="QB_ROW_2613500_3" localSheetId="4" hidden="1">'PL Class'!$F$104</definedName>
    <definedName name="QB_ROW_262020" localSheetId="6" hidden="1">'General Ledger'!#REF!</definedName>
    <definedName name="QB_ROW_262020_1" localSheetId="6" hidden="1">'General Ledger'!#REF!</definedName>
    <definedName name="QB_ROW_262020_2" localSheetId="6" hidden="1">'General Ledger'!#REF!</definedName>
    <definedName name="QB_ROW_262020_3" localSheetId="6" hidden="1">'General Ledger'!$C$964</definedName>
    <definedName name="QB_ROW_262250">'BvA Detail'!#REF!</definedName>
    <definedName name="QB_ROW_262320" localSheetId="6" hidden="1">'General Ledger'!#REF!</definedName>
    <definedName name="QB_ROW_262320_1" localSheetId="6" hidden="1">'General Ledger'!#REF!</definedName>
    <definedName name="QB_ROW_262320_2" localSheetId="6" hidden="1">'General Ledger'!#REF!</definedName>
    <definedName name="QB_ROW_262320_3" localSheetId="6" hidden="1">'General Ledger'!$C$965</definedName>
    <definedName name="QB_ROW_263020" localSheetId="6" hidden="1">'General Ledger'!#REF!</definedName>
    <definedName name="QB_ROW_263020_1" localSheetId="6" hidden="1">'General Ledger'!#REF!</definedName>
    <definedName name="QB_ROW_263020_2" localSheetId="6" hidden="1">'General Ledger'!#REF!</definedName>
    <definedName name="QB_ROW_263020_3" localSheetId="6" hidden="1">'General Ledger'!$C$966</definedName>
    <definedName name="QB_ROW_263030" localSheetId="6" hidden="1">'General Ledger'!#REF!</definedName>
    <definedName name="QB_ROW_263030_1" localSheetId="6" hidden="1">'General Ledger'!#REF!</definedName>
    <definedName name="QB_ROW_263030_2" localSheetId="6" hidden="1">'General Ledger'!#REF!</definedName>
    <definedName name="QB_ROW_263030_3" localSheetId="6" hidden="1">'General Ledger'!$D$977</definedName>
    <definedName name="QB_ROW_263050">'BvA Detail'!#REF!</definedName>
    <definedName name="QB_ROW_263320" localSheetId="6" hidden="1">'General Ledger'!#REF!</definedName>
    <definedName name="QB_ROW_263320_1" localSheetId="6" hidden="1">'General Ledger'!#REF!</definedName>
    <definedName name="QB_ROW_263320_2" localSheetId="6" hidden="1">'General Ledger'!#REF!</definedName>
    <definedName name="QB_ROW_263320_3" localSheetId="6" hidden="1">'General Ledger'!$C$979</definedName>
    <definedName name="QB_ROW_263330" localSheetId="6" hidden="1">'General Ledger'!#REF!</definedName>
    <definedName name="QB_ROW_263330_1" localSheetId="6" hidden="1">'General Ledger'!#REF!</definedName>
    <definedName name="QB_ROW_263330_2" localSheetId="6" hidden="1">'General Ledger'!#REF!</definedName>
    <definedName name="QB_ROW_263330_3" localSheetId="6" hidden="1">'General Ledger'!$D$978</definedName>
    <definedName name="QB_ROW_263350">'BvA Detail'!#REF!</definedName>
    <definedName name="QB_ROW_264030" localSheetId="6" hidden="1">'General Ledger'!#REF!</definedName>
    <definedName name="QB_ROW_264030_1" localSheetId="6" hidden="1">'General Ledger'!#REF!</definedName>
    <definedName name="QB_ROW_264030_2" localSheetId="6" hidden="1">'General Ledger'!#REF!</definedName>
    <definedName name="QB_ROW_264030_3" localSheetId="6" hidden="1">'General Ledger'!$D$967</definedName>
    <definedName name="QB_ROW_264330" localSheetId="6" hidden="1">'General Ledger'!#REF!</definedName>
    <definedName name="QB_ROW_264330_1" localSheetId="6" hidden="1">'General Ledger'!#REF!</definedName>
    <definedName name="QB_ROW_264330_2" localSheetId="6" hidden="1">'General Ledger'!#REF!</definedName>
    <definedName name="QB_ROW_264330_3" localSheetId="6" hidden="1">'General Ledger'!$D$968</definedName>
    <definedName name="QB_ROW_265030" localSheetId="6" hidden="1">'General Ledger'!#REF!</definedName>
    <definedName name="QB_ROW_265030_1" localSheetId="6" hidden="1">'General Ledger'!#REF!</definedName>
    <definedName name="QB_ROW_265030_2" localSheetId="6" hidden="1">'General Ledger'!#REF!</definedName>
    <definedName name="QB_ROW_265030_3" localSheetId="6" hidden="1">'General Ledger'!$D$969</definedName>
    <definedName name="QB_ROW_265260">'BvA Detail'!#REF!</definedName>
    <definedName name="QB_ROW_265330" localSheetId="6" hidden="1">'General Ledger'!#REF!</definedName>
    <definedName name="QB_ROW_265330_1" localSheetId="6" hidden="1">'General Ledger'!#REF!</definedName>
    <definedName name="QB_ROW_265330_2" localSheetId="6" hidden="1">'General Ledger'!#REF!</definedName>
    <definedName name="QB_ROW_265330_3" localSheetId="6" hidden="1">'General Ledger'!$D$970</definedName>
    <definedName name="QB_ROW_266030" localSheetId="6" hidden="1">'General Ledger'!#REF!</definedName>
    <definedName name="QB_ROW_266030_1" localSheetId="6" hidden="1">'General Ledger'!#REF!</definedName>
    <definedName name="QB_ROW_266030_2" localSheetId="6" hidden="1">'General Ledger'!#REF!</definedName>
    <definedName name="QB_ROW_266030_3" localSheetId="6" hidden="1">'General Ledger'!$D$971</definedName>
    <definedName name="QB_ROW_266260">'BvA Detail'!#REF!</definedName>
    <definedName name="QB_ROW_266330" localSheetId="6" hidden="1">'General Ledger'!#REF!</definedName>
    <definedName name="QB_ROW_266330_1" localSheetId="6" hidden="1">'General Ledger'!#REF!</definedName>
    <definedName name="QB_ROW_266330_2" localSheetId="6" hidden="1">'General Ledger'!#REF!</definedName>
    <definedName name="QB_ROW_266330_3" localSheetId="6" hidden="1">'General Ledger'!$D$972</definedName>
    <definedName name="QB_ROW_267030" localSheetId="6" hidden="1">'General Ledger'!#REF!</definedName>
    <definedName name="QB_ROW_267030_1" localSheetId="6" hidden="1">'General Ledger'!#REF!</definedName>
    <definedName name="QB_ROW_267030_2" localSheetId="6" hidden="1">'General Ledger'!#REF!</definedName>
    <definedName name="QB_ROW_267030_3" localSheetId="6" hidden="1">'General Ledger'!$D$973</definedName>
    <definedName name="QB_ROW_267260">'BvA Detail'!#REF!</definedName>
    <definedName name="QB_ROW_267330" localSheetId="6" hidden="1">'General Ledger'!#REF!</definedName>
    <definedName name="QB_ROW_267330_1" localSheetId="6" hidden="1">'General Ledger'!#REF!</definedName>
    <definedName name="QB_ROW_267330_2" localSheetId="6" hidden="1">'General Ledger'!#REF!</definedName>
    <definedName name="QB_ROW_267330_3" localSheetId="6" hidden="1">'General Ledger'!$D$974</definedName>
    <definedName name="QB_ROW_268020" localSheetId="6" hidden="1">'General Ledger'!#REF!</definedName>
    <definedName name="QB_ROW_268020_1" localSheetId="6" hidden="1">'General Ledger'!#REF!</definedName>
    <definedName name="QB_ROW_268020_2" localSheetId="6" hidden="1">'General Ledger'!#REF!</definedName>
    <definedName name="QB_ROW_268020_3" localSheetId="6" hidden="1">'General Ledger'!$C$980</definedName>
    <definedName name="QB_ROW_268250">'BvA Detail'!#REF!</definedName>
    <definedName name="QB_ROW_268320" localSheetId="6" hidden="1">'General Ledger'!#REF!</definedName>
    <definedName name="QB_ROW_268320_1" localSheetId="6" hidden="1">'General Ledger'!#REF!</definedName>
    <definedName name="QB_ROW_268320_2" localSheetId="6" hidden="1">'General Ledger'!#REF!</definedName>
    <definedName name="QB_ROW_268320_3" localSheetId="6" hidden="1">'General Ledger'!$C$981</definedName>
    <definedName name="QB_ROW_269020" localSheetId="6" hidden="1">'General Ledger'!#REF!</definedName>
    <definedName name="QB_ROW_269020_1" localSheetId="6" hidden="1">'General Ledger'!#REF!</definedName>
    <definedName name="QB_ROW_269020_2" localSheetId="6" hidden="1">'General Ledger'!#REF!</definedName>
    <definedName name="QB_ROW_269020_3" localSheetId="6" hidden="1">'General Ledger'!$C$982</definedName>
    <definedName name="QB_ROW_269030" localSheetId="6" hidden="1">'General Ledger'!#REF!</definedName>
    <definedName name="QB_ROW_269030_1" localSheetId="6" hidden="1">'General Ledger'!#REF!</definedName>
    <definedName name="QB_ROW_269030_2" localSheetId="6" hidden="1">'General Ledger'!#REF!</definedName>
    <definedName name="QB_ROW_269030_3" localSheetId="6" hidden="1">'General Ledger'!$D$989</definedName>
    <definedName name="QB_ROW_269050">'BvA Detail'!#REF!</definedName>
    <definedName name="QB_ROW_2690500">'PL Class'!#REF!</definedName>
    <definedName name="QB_ROW_2690500_1" localSheetId="4" hidden="1">'PL Class'!#REF!</definedName>
    <definedName name="QB_ROW_2690500_2" localSheetId="4" hidden="1">'PL Class'!$F$59</definedName>
    <definedName name="QB_ROW_269260">'BvA Detail'!#REF!</definedName>
    <definedName name="QB_ROW_269320" localSheetId="6" hidden="1">'General Ledger'!#REF!</definedName>
    <definedName name="QB_ROW_269320_1" localSheetId="6" hidden="1">'General Ledger'!#REF!</definedName>
    <definedName name="QB_ROW_269320_2" localSheetId="6" hidden="1">'General Ledger'!#REF!</definedName>
    <definedName name="QB_ROW_269320_3" localSheetId="6" hidden="1">'General Ledger'!$C$991</definedName>
    <definedName name="QB_ROW_269330" localSheetId="6" hidden="1">'General Ledger'!#REF!</definedName>
    <definedName name="QB_ROW_269330_1" localSheetId="6" hidden="1">'General Ledger'!#REF!</definedName>
    <definedName name="QB_ROW_269330_2" localSheetId="6" hidden="1">'General Ledger'!#REF!</definedName>
    <definedName name="QB_ROW_269330_3" localSheetId="6" hidden="1">'General Ledger'!$D$990</definedName>
    <definedName name="QB_ROW_269350">'BvA Detail'!#REF!</definedName>
    <definedName name="QB_ROW_2693500">'PL Class'!#REF!</definedName>
    <definedName name="QB_ROW_2693500_1" localSheetId="4" hidden="1">'PL Class'!#REF!</definedName>
    <definedName name="QB_ROW_2693500_2" localSheetId="4" hidden="1">'PL Class'!$F$61</definedName>
    <definedName name="QB_ROW_270020" localSheetId="6" hidden="1">'General Ledger'!#REF!</definedName>
    <definedName name="QB_ROW_270020_1" localSheetId="6" hidden="1">'General Ledger'!#REF!</definedName>
    <definedName name="QB_ROW_270020_2" localSheetId="6" hidden="1">'General Ledger'!#REF!</definedName>
    <definedName name="QB_ROW_270020_3" localSheetId="6" hidden="1">'General Ledger'!$C$994</definedName>
    <definedName name="QB_ROW_270250">'BvA Detail'!#REF!</definedName>
    <definedName name="QB_ROW_270320" localSheetId="6" hidden="1">'General Ledger'!#REF!</definedName>
    <definedName name="QB_ROW_270320_1" localSheetId="6" hidden="1">'General Ledger'!#REF!</definedName>
    <definedName name="QB_ROW_270320_2" localSheetId="6" hidden="1">'General Ledger'!#REF!</definedName>
    <definedName name="QB_ROW_270320_3" localSheetId="6" hidden="1">'General Ledger'!$C$995</definedName>
    <definedName name="QB_ROW_271020" localSheetId="6" hidden="1">'General Ledger'!#REF!</definedName>
    <definedName name="QB_ROW_271020_1" localSheetId="6" hidden="1">'General Ledger'!#REF!</definedName>
    <definedName name="QB_ROW_271020_2" localSheetId="6" hidden="1">'General Ledger'!#REF!</definedName>
    <definedName name="QB_ROW_271020_3" localSheetId="6" hidden="1">'General Ledger'!$C$998</definedName>
    <definedName name="QB_ROW_271030" localSheetId="6" hidden="1">'General Ledger'!#REF!</definedName>
    <definedName name="QB_ROW_271030_1" localSheetId="6" hidden="1">'General Ledger'!#REF!</definedName>
    <definedName name="QB_ROW_271030_2" localSheetId="6" hidden="1">'General Ledger'!#REF!</definedName>
    <definedName name="QB_ROW_271030_3" localSheetId="6" hidden="1">'General Ledger'!$D$1007</definedName>
    <definedName name="QB_ROW_271050">'BvA Detail'!#REF!</definedName>
    <definedName name="QB_ROW_271320" localSheetId="6" hidden="1">'General Ledger'!#REF!</definedName>
    <definedName name="QB_ROW_271320_1" localSheetId="6" hidden="1">'General Ledger'!#REF!</definedName>
    <definedName name="QB_ROW_271320_2" localSheetId="6" hidden="1">'General Ledger'!#REF!</definedName>
    <definedName name="QB_ROW_271320_3" localSheetId="6" hidden="1">'General Ledger'!$C$1009</definedName>
    <definedName name="QB_ROW_271330" localSheetId="6" hidden="1">'General Ledger'!#REF!</definedName>
    <definedName name="QB_ROW_271330_1" localSheetId="6" hidden="1">'General Ledger'!#REF!</definedName>
    <definedName name="QB_ROW_271330_2" localSheetId="6" hidden="1">'General Ledger'!#REF!</definedName>
    <definedName name="QB_ROW_271330_3" localSheetId="6" hidden="1">'General Ledger'!$D$1008</definedName>
    <definedName name="QB_ROW_271350">'BvA Detail'!#REF!</definedName>
    <definedName name="QB_ROW_272030" localSheetId="6" hidden="1">'General Ledger'!#REF!</definedName>
    <definedName name="QB_ROW_272030_1" localSheetId="6" hidden="1">'General Ledger'!#REF!</definedName>
    <definedName name="QB_ROW_272030_2" localSheetId="6" hidden="1">'General Ledger'!#REF!</definedName>
    <definedName name="QB_ROW_272030_3" localSheetId="6" hidden="1">'General Ledger'!$D$999</definedName>
    <definedName name="QB_ROW_272260">'BvA Detail'!#REF!</definedName>
    <definedName name="QB_ROW_272330" localSheetId="6" hidden="1">'General Ledger'!#REF!</definedName>
    <definedName name="QB_ROW_272330_1" localSheetId="6" hidden="1">'General Ledger'!#REF!</definedName>
    <definedName name="QB_ROW_272330_2" localSheetId="6" hidden="1">'General Ledger'!#REF!</definedName>
    <definedName name="QB_ROW_272330_3" localSheetId="6" hidden="1">'General Ledger'!$D$1000</definedName>
    <definedName name="QB_ROW_273030" localSheetId="6" hidden="1">'General Ledger'!#REF!</definedName>
    <definedName name="QB_ROW_273030_1" localSheetId="6" hidden="1">'General Ledger'!#REF!</definedName>
    <definedName name="QB_ROW_273030_2" localSheetId="6" hidden="1">'General Ledger'!#REF!</definedName>
    <definedName name="QB_ROW_273030_3" localSheetId="6" hidden="1">'General Ledger'!$D$1001</definedName>
    <definedName name="QB_ROW_273260">'BvA Detail'!#REF!</definedName>
    <definedName name="QB_ROW_273330" localSheetId="6" hidden="1">'General Ledger'!#REF!</definedName>
    <definedName name="QB_ROW_273330_1" localSheetId="6" hidden="1">'General Ledger'!#REF!</definedName>
    <definedName name="QB_ROW_273330_2" localSheetId="6" hidden="1">'General Ledger'!#REF!</definedName>
    <definedName name="QB_ROW_273330_3" localSheetId="6" hidden="1">'General Ledger'!$D$1002</definedName>
    <definedName name="QB_ROW_274030" localSheetId="6" hidden="1">'General Ledger'!#REF!</definedName>
    <definedName name="QB_ROW_274030_1" localSheetId="6" hidden="1">'General Ledger'!#REF!</definedName>
    <definedName name="QB_ROW_274030_2" localSheetId="6" hidden="1">'General Ledger'!#REF!</definedName>
    <definedName name="QB_ROW_274030_3" localSheetId="6" hidden="1">'General Ledger'!$D$1003</definedName>
    <definedName name="QB_ROW_274260">'BvA Detail'!#REF!</definedName>
    <definedName name="QB_ROW_274330" localSheetId="6" hidden="1">'General Ledger'!#REF!</definedName>
    <definedName name="QB_ROW_274330_1" localSheetId="6" hidden="1">'General Ledger'!#REF!</definedName>
    <definedName name="QB_ROW_274330_2" localSheetId="6" hidden="1">'General Ledger'!#REF!</definedName>
    <definedName name="QB_ROW_274330_3" localSheetId="6" hidden="1">'General Ledger'!$D$1004</definedName>
    <definedName name="QB_ROW_275010" localSheetId="6" hidden="1">'General Ledger'!#REF!</definedName>
    <definedName name="QB_ROW_275010_1" localSheetId="6" hidden="1">'General Ledger'!#REF!</definedName>
    <definedName name="QB_ROW_275010_2" localSheetId="6" hidden="1">'General Ledger'!#REF!</definedName>
    <definedName name="QB_ROW_275010_3" localSheetId="6" hidden="1">'General Ledger'!$B$1016</definedName>
    <definedName name="QB_ROW_275020" localSheetId="6" hidden="1">'General Ledger'!#REF!</definedName>
    <definedName name="QB_ROW_275020_1" localSheetId="6" hidden="1">'General Ledger'!#REF!</definedName>
    <definedName name="QB_ROW_275020_2" localSheetId="6" hidden="1">'General Ledger'!#REF!</definedName>
    <definedName name="QB_ROW_275020_3" localSheetId="6" hidden="1">'General Ledger'!$C$1185</definedName>
    <definedName name="QB_ROW_275040">'BvA Detail'!#REF!</definedName>
    <definedName name="QB_ROW_2750400">'PL Class'!#REF!</definedName>
    <definedName name="QB_ROW_2750400_1" localSheetId="4" hidden="1">'PL Class'!#REF!</definedName>
    <definedName name="QB_ROW_2750400_2" localSheetId="4" hidden="1">'PL Class'!$E$68</definedName>
    <definedName name="QB_ROW_2750400_3" localSheetId="4" hidden="1">'PL Class'!$E$64</definedName>
    <definedName name="QB_ROW_275310" localSheetId="6" hidden="1">'General Ledger'!#REF!</definedName>
    <definedName name="QB_ROW_275310_1" localSheetId="6" hidden="1">'General Ledger'!#REF!</definedName>
    <definedName name="QB_ROW_275310_2" localSheetId="6" hidden="1">'General Ledger'!#REF!</definedName>
    <definedName name="QB_ROW_275310_3" localSheetId="6" hidden="1">'General Ledger'!$B$1187</definedName>
    <definedName name="QB_ROW_275320" localSheetId="6" hidden="1">'General Ledger'!#REF!</definedName>
    <definedName name="QB_ROW_275320_1" localSheetId="6" hidden="1">'General Ledger'!#REF!</definedName>
    <definedName name="QB_ROW_275320_2" localSheetId="6" hidden="1">'General Ledger'!#REF!</definedName>
    <definedName name="QB_ROW_275320_3" localSheetId="6" hidden="1">'General Ledger'!$C$1186</definedName>
    <definedName name="QB_ROW_275340">'BvA Detail'!#REF!</definedName>
    <definedName name="QB_ROW_2753400">'PL Class'!#REF!</definedName>
    <definedName name="QB_ROW_2753400_1" localSheetId="4" hidden="1">'PL Class'!#REF!</definedName>
    <definedName name="QB_ROW_2753400_2" localSheetId="4" hidden="1">'PL Class'!$E$90</definedName>
    <definedName name="QB_ROW_2753400_3" localSheetId="4" hidden="1">'PL Class'!$E$94</definedName>
    <definedName name="QB_ROW_276020" localSheetId="6" hidden="1">'General Ledger'!#REF!</definedName>
    <definedName name="QB_ROW_276020_1" localSheetId="6" hidden="1">'General Ledger'!#REF!</definedName>
    <definedName name="QB_ROW_276020_2" localSheetId="6" hidden="1">'General Ledger'!#REF!</definedName>
    <definedName name="QB_ROW_276020_3" localSheetId="6" hidden="1">'General Ledger'!$C$1017</definedName>
    <definedName name="QB_ROW_276250">'BvA Detail'!#REF!</definedName>
    <definedName name="QB_ROW_2762500">'PL Class'!#REF!</definedName>
    <definedName name="QB_ROW_2762500_1" localSheetId="4" hidden="1">'PL Class'!#REF!</definedName>
    <definedName name="QB_ROW_2762500_2" localSheetId="4" hidden="1">'PL Class'!$F$69</definedName>
    <definedName name="QB_ROW_2762500_3" localSheetId="4" hidden="1">'PL Class'!$F$65</definedName>
    <definedName name="QB_ROW_276320" localSheetId="6" hidden="1">'General Ledger'!#REF!</definedName>
    <definedName name="QB_ROW_276320_1" localSheetId="6" hidden="1">'General Ledger'!#REF!</definedName>
    <definedName name="QB_ROW_276320_2" localSheetId="6" hidden="1">'General Ledger'!#REF!</definedName>
    <definedName name="QB_ROW_276320_3" localSheetId="6" hidden="1">'General Ledger'!$C$1021</definedName>
    <definedName name="QB_ROW_277020" localSheetId="6" hidden="1">'General Ledger'!#REF!</definedName>
    <definedName name="QB_ROW_277020_1" localSheetId="6" hidden="1">'General Ledger'!#REF!</definedName>
    <definedName name="QB_ROW_277020_2" localSheetId="6" hidden="1">'General Ledger'!#REF!</definedName>
    <definedName name="QB_ROW_277020_3" localSheetId="6" hidden="1">'General Ledger'!$C$1022</definedName>
    <definedName name="QB_ROW_277320" localSheetId="6" hidden="1">'General Ledger'!#REF!</definedName>
    <definedName name="QB_ROW_277320_1" localSheetId="6" hidden="1">'General Ledger'!#REF!</definedName>
    <definedName name="QB_ROW_277320_2" localSheetId="6" hidden="1">'General Ledger'!#REF!</definedName>
    <definedName name="QB_ROW_277320_3" localSheetId="6" hidden="1">'General Ledger'!$C$1023</definedName>
    <definedName name="QB_ROW_278020" localSheetId="6" hidden="1">'General Ledger'!#REF!</definedName>
    <definedName name="QB_ROW_278020_1" localSheetId="6" hidden="1">'General Ledger'!#REF!</definedName>
    <definedName name="QB_ROW_278020_2" localSheetId="6" hidden="1">'General Ledger'!#REF!</definedName>
    <definedName name="QB_ROW_278020_3" localSheetId="6" hidden="1">'General Ledger'!$C$1024</definedName>
    <definedName name="QB_ROW_278320" localSheetId="6" hidden="1">'General Ledger'!#REF!</definedName>
    <definedName name="QB_ROW_278320_1" localSheetId="6" hidden="1">'General Ledger'!#REF!</definedName>
    <definedName name="QB_ROW_278320_2" localSheetId="6" hidden="1">'General Ledger'!#REF!</definedName>
    <definedName name="QB_ROW_278320_3" localSheetId="6" hidden="1">'General Ledger'!$C$1025</definedName>
    <definedName name="QB_ROW_279020" localSheetId="6" hidden="1">'General Ledger'!#REF!</definedName>
    <definedName name="QB_ROW_279020_1" localSheetId="6" hidden="1">'General Ledger'!#REF!</definedName>
    <definedName name="QB_ROW_279020_2" localSheetId="6" hidden="1">'General Ledger'!#REF!</definedName>
    <definedName name="QB_ROW_279020_3" localSheetId="6" hidden="1">'General Ledger'!$C$1026</definedName>
    <definedName name="QB_ROW_279250">'BvA Detail'!#REF!</definedName>
    <definedName name="QB_ROW_2792500">'PL Class'!#REF!</definedName>
    <definedName name="QB_ROW_2792500_1" localSheetId="4" hidden="1">'PL Class'!#REF!</definedName>
    <definedName name="QB_ROW_2792500_2" localSheetId="4" hidden="1">'PL Class'!$F$70</definedName>
    <definedName name="QB_ROW_2792500_3" localSheetId="4" hidden="1">'PL Class'!$F$66</definedName>
    <definedName name="QB_ROW_279320" localSheetId="6" hidden="1">'General Ledger'!#REF!</definedName>
    <definedName name="QB_ROW_279320_1" localSheetId="6" hidden="1">'General Ledger'!#REF!</definedName>
    <definedName name="QB_ROW_279320_2" localSheetId="6" hidden="1">'General Ledger'!#REF!</definedName>
    <definedName name="QB_ROW_279320_3" localSheetId="6" hidden="1">'General Ledger'!$C$1028</definedName>
    <definedName name="QB_ROW_280020" localSheetId="6" hidden="1">'General Ledger'!#REF!</definedName>
    <definedName name="QB_ROW_280020_1" localSheetId="6" hidden="1">'General Ledger'!#REF!</definedName>
    <definedName name="QB_ROW_280020_2" localSheetId="6" hidden="1">'General Ledger'!#REF!</definedName>
    <definedName name="QB_ROW_280020_3" localSheetId="6" hidden="1">'General Ledger'!$C$1029</definedName>
    <definedName name="QB_ROW_280250">'BvA Detail'!#REF!</definedName>
    <definedName name="QB_ROW_280320" localSheetId="6" hidden="1">'General Ledger'!#REF!</definedName>
    <definedName name="QB_ROW_280320_1" localSheetId="6" hidden="1">'General Ledger'!#REF!</definedName>
    <definedName name="QB_ROW_280320_2" localSheetId="6" hidden="1">'General Ledger'!#REF!</definedName>
    <definedName name="QB_ROW_280320_3" localSheetId="6" hidden="1">'General Ledger'!$C$1030</definedName>
    <definedName name="QB_ROW_281020" localSheetId="6" hidden="1">'General Ledger'!#REF!</definedName>
    <definedName name="QB_ROW_281020_1" localSheetId="6" hidden="1">'General Ledger'!#REF!</definedName>
    <definedName name="QB_ROW_281020_2" localSheetId="6" hidden="1">'General Ledger'!#REF!</definedName>
    <definedName name="QB_ROW_281020_3" localSheetId="6" hidden="1">'General Ledger'!$C$1031</definedName>
    <definedName name="QB_ROW_281320" localSheetId="6" hidden="1">'General Ledger'!#REF!</definedName>
    <definedName name="QB_ROW_281320_1" localSheetId="6" hidden="1">'General Ledger'!#REF!</definedName>
    <definedName name="QB_ROW_281320_2" localSheetId="6" hidden="1">'General Ledger'!#REF!</definedName>
    <definedName name="QB_ROW_281320_3" localSheetId="6" hidden="1">'General Ledger'!$C$1032</definedName>
    <definedName name="QB_ROW_282020" localSheetId="6" hidden="1">'General Ledger'!#REF!</definedName>
    <definedName name="QB_ROW_282020_1" localSheetId="6" hidden="1">'General Ledger'!#REF!</definedName>
    <definedName name="QB_ROW_282020_2" localSheetId="6" hidden="1">'General Ledger'!#REF!</definedName>
    <definedName name="QB_ROW_282020_3" localSheetId="6" hidden="1">'General Ledger'!$C$1033</definedName>
    <definedName name="QB_ROW_282250">'BvA Detail'!#REF!</definedName>
    <definedName name="QB_ROW_2822500">'PL Class'!#REF!</definedName>
    <definedName name="QB_ROW_2822500_1" localSheetId="4" hidden="1">'PL Class'!#REF!</definedName>
    <definedName name="QB_ROW_2822500_2" localSheetId="4" hidden="1">'PL Class'!$F$71</definedName>
    <definedName name="QB_ROW_282320" localSheetId="6" hidden="1">'General Ledger'!#REF!</definedName>
    <definedName name="QB_ROW_282320_1" localSheetId="6" hidden="1">'General Ledger'!#REF!</definedName>
    <definedName name="QB_ROW_282320_2" localSheetId="6" hidden="1">'General Ledger'!#REF!</definedName>
    <definedName name="QB_ROW_282320_3" localSheetId="6" hidden="1">'General Ledger'!$C$1034</definedName>
    <definedName name="QB_ROW_283020" localSheetId="6" hidden="1">'General Ledger'!#REF!</definedName>
    <definedName name="QB_ROW_283020_1" localSheetId="6" hidden="1">'General Ledger'!#REF!</definedName>
    <definedName name="QB_ROW_283020_2" localSheetId="6" hidden="1">'General Ledger'!#REF!</definedName>
    <definedName name="QB_ROW_283020_3" localSheetId="6" hidden="1">'General Ledger'!$C$1035</definedName>
    <definedName name="QB_ROW_283250">'BvA Detail'!#REF!</definedName>
    <definedName name="QB_ROW_2832500">'PL Class'!#REF!</definedName>
    <definedName name="QB_ROW_2832500_1" localSheetId="4" hidden="1">'PL Class'!#REF!</definedName>
    <definedName name="QB_ROW_2832500_2" localSheetId="4" hidden="1">'PL Class'!$F$72</definedName>
    <definedName name="QB_ROW_2832500_3" localSheetId="4" hidden="1">'PL Class'!$F$67</definedName>
    <definedName name="QB_ROW_283320" localSheetId="6" hidden="1">'General Ledger'!#REF!</definedName>
    <definedName name="QB_ROW_283320_1" localSheetId="6" hidden="1">'General Ledger'!#REF!</definedName>
    <definedName name="QB_ROW_283320_2" localSheetId="6" hidden="1">'General Ledger'!#REF!</definedName>
    <definedName name="QB_ROW_283320_3" localSheetId="6" hidden="1">'General Ledger'!$C$1038</definedName>
    <definedName name="QB_ROW_284020" localSheetId="6" hidden="1">'General Ledger'!#REF!</definedName>
    <definedName name="QB_ROW_284020_1" localSheetId="6" hidden="1">'General Ledger'!#REF!</definedName>
    <definedName name="QB_ROW_284020_2" localSheetId="6" hidden="1">'General Ledger'!#REF!</definedName>
    <definedName name="QB_ROW_284020_3" localSheetId="6" hidden="1">'General Ledger'!$C$1039</definedName>
    <definedName name="QB_ROW_284250">'BvA Detail'!#REF!</definedName>
    <definedName name="QB_ROW_2842500">'PL Class'!#REF!</definedName>
    <definedName name="QB_ROW_2842500_1" localSheetId="4" hidden="1">'PL Class'!#REF!</definedName>
    <definedName name="QB_ROW_2842500_2" localSheetId="4" hidden="1">'PL Class'!$F$73</definedName>
    <definedName name="QB_ROW_2842500_3" localSheetId="4" hidden="1">'PL Class'!$F$68</definedName>
    <definedName name="QB_ROW_284320" localSheetId="6" hidden="1">'General Ledger'!#REF!</definedName>
    <definedName name="QB_ROW_284320_1" localSheetId="6" hidden="1">'General Ledger'!#REF!</definedName>
    <definedName name="QB_ROW_284320_2" localSheetId="6" hidden="1">'General Ledger'!#REF!</definedName>
    <definedName name="QB_ROW_284320_3" localSheetId="6" hidden="1">'General Ledger'!$C$1043</definedName>
    <definedName name="QB_ROW_285020" localSheetId="6" hidden="1">'General Ledger'!#REF!</definedName>
    <definedName name="QB_ROW_285020_1" localSheetId="6" hidden="1">'General Ledger'!#REF!</definedName>
    <definedName name="QB_ROW_285020_2" localSheetId="6" hidden="1">'General Ledger'!#REF!</definedName>
    <definedName name="QB_ROW_285020_3" localSheetId="6" hidden="1">'General Ledger'!$C$1044</definedName>
    <definedName name="QB_ROW_285250">'BvA Detail'!#REF!</definedName>
    <definedName name="QB_ROW_2852500">'PL Class'!#REF!</definedName>
    <definedName name="QB_ROW_2852500_1" localSheetId="4" hidden="1">'PL Class'!#REF!</definedName>
    <definedName name="QB_ROW_2852500_2" localSheetId="4" hidden="1">'PL Class'!$F$74</definedName>
    <definedName name="QB_ROW_2852500_3" localSheetId="4" hidden="1">'PL Class'!$F$69</definedName>
    <definedName name="QB_ROW_285320" localSheetId="6" hidden="1">'General Ledger'!#REF!</definedName>
    <definedName name="QB_ROW_285320_1" localSheetId="6" hidden="1">'General Ledger'!#REF!</definedName>
    <definedName name="QB_ROW_285320_2" localSheetId="6" hidden="1">'General Ledger'!#REF!</definedName>
    <definedName name="QB_ROW_285320_3" localSheetId="6" hidden="1">'General Ledger'!$C$1048</definedName>
    <definedName name="QB_ROW_286020" localSheetId="6" hidden="1">'General Ledger'!#REF!</definedName>
    <definedName name="QB_ROW_286020_1" localSheetId="6" hidden="1">'General Ledger'!#REF!</definedName>
    <definedName name="QB_ROW_286020_2" localSheetId="6" hidden="1">'General Ledger'!#REF!</definedName>
    <definedName name="QB_ROW_286020_3" localSheetId="6" hidden="1">'General Ledger'!$C$1059</definedName>
    <definedName name="QB_ROW_286030" localSheetId="6" hidden="1">'General Ledger'!#REF!</definedName>
    <definedName name="QB_ROW_286030_1" localSheetId="6" hidden="1">'General Ledger'!#REF!</definedName>
    <definedName name="QB_ROW_286030_2" localSheetId="6" hidden="1">'General Ledger'!#REF!</definedName>
    <definedName name="QB_ROW_286030_3" localSheetId="6" hidden="1">'General Ledger'!$D$1074</definedName>
    <definedName name="QB_ROW_286050">'BvA Detail'!#REF!</definedName>
    <definedName name="QB_ROW_2860500">'PL Class'!#REF!</definedName>
    <definedName name="QB_ROW_2860500_1" localSheetId="4" hidden="1">'PL Class'!#REF!</definedName>
    <definedName name="QB_ROW_2860500_2" localSheetId="4" hidden="1">'PL Class'!$F$77</definedName>
    <definedName name="QB_ROW_2860500_3" localSheetId="4" hidden="1">'PL Class'!$F$73</definedName>
    <definedName name="QB_ROW_2862600" localSheetId="4" hidden="1">'PL Class'!#REF!</definedName>
    <definedName name="QB_ROW_2862600_1" localSheetId="4" hidden="1">'PL Class'!$G$79</definedName>
    <definedName name="QB_ROW_2862600_2" localSheetId="4" hidden="1">'PL Class'!$G$76</definedName>
    <definedName name="QB_ROW_286320" localSheetId="6" hidden="1">'General Ledger'!#REF!</definedName>
    <definedName name="QB_ROW_286320_1" localSheetId="6" hidden="1">'General Ledger'!#REF!</definedName>
    <definedName name="QB_ROW_286320_2" localSheetId="6" hidden="1">'General Ledger'!#REF!</definedName>
    <definedName name="QB_ROW_286320_3" localSheetId="6" hidden="1">'General Ledger'!$C$1078</definedName>
    <definedName name="QB_ROW_286330" localSheetId="6" hidden="1">'General Ledger'!#REF!</definedName>
    <definedName name="QB_ROW_286330_1" localSheetId="6" hidden="1">'General Ledger'!#REF!</definedName>
    <definedName name="QB_ROW_286330_2" localSheetId="6" hidden="1">'General Ledger'!#REF!</definedName>
    <definedName name="QB_ROW_286330_3" localSheetId="6" hidden="1">'General Ledger'!$D$1077</definedName>
    <definedName name="QB_ROW_286350">'BvA Detail'!#REF!</definedName>
    <definedName name="QB_ROW_2863500">'PL Class'!#REF!</definedName>
    <definedName name="QB_ROW_2863500_1" localSheetId="4" hidden="1">'PL Class'!#REF!</definedName>
    <definedName name="QB_ROW_2863500_2" localSheetId="4" hidden="1">'PL Class'!$F$80</definedName>
    <definedName name="QB_ROW_2863500_3" localSheetId="4" hidden="1">'PL Class'!$F$77</definedName>
    <definedName name="QB_ROW_287030" localSheetId="6" hidden="1">'General Ledger'!#REF!</definedName>
    <definedName name="QB_ROW_287030_1" localSheetId="6" hidden="1">'General Ledger'!#REF!</definedName>
    <definedName name="QB_ROW_287030_2" localSheetId="6" hidden="1">'General Ledger'!#REF!</definedName>
    <definedName name="QB_ROW_287030_3" localSheetId="6" hidden="1">'General Ledger'!$D$1064</definedName>
    <definedName name="QB_ROW_287260">'BvA Detail'!#REF!</definedName>
    <definedName name="QB_ROW_2872600">'PL Class'!#REF!</definedName>
    <definedName name="QB_ROW_287330" localSheetId="6" hidden="1">'General Ledger'!#REF!</definedName>
    <definedName name="QB_ROW_287330_1" localSheetId="6" hidden="1">'General Ledger'!#REF!</definedName>
    <definedName name="QB_ROW_287330_2" localSheetId="6" hidden="1">'General Ledger'!#REF!</definedName>
    <definedName name="QB_ROW_287330_3" localSheetId="6" hidden="1">'General Ledger'!$D$1065</definedName>
    <definedName name="QB_ROW_288030" localSheetId="6" hidden="1">'General Ledger'!#REF!</definedName>
    <definedName name="QB_ROW_288030_1" localSheetId="6" hidden="1">'General Ledger'!#REF!</definedName>
    <definedName name="QB_ROW_288030_2" localSheetId="6" hidden="1">'General Ledger'!#REF!</definedName>
    <definedName name="QB_ROW_288030_3" localSheetId="6" hidden="1">'General Ledger'!$D$1062</definedName>
    <definedName name="QB_ROW_288260">'BvA Detail'!#REF!</definedName>
    <definedName name="QB_ROW_2882600">'PL Class'!#REF!</definedName>
    <definedName name="QB_ROW_2882600_1" localSheetId="4" hidden="1">'PL Class'!#REF!</definedName>
    <definedName name="QB_ROW_288330" localSheetId="6" hidden="1">'General Ledger'!#REF!</definedName>
    <definedName name="QB_ROW_288330_1" localSheetId="6" hidden="1">'General Ledger'!#REF!</definedName>
    <definedName name="QB_ROW_288330_2" localSheetId="6" hidden="1">'General Ledger'!#REF!</definedName>
    <definedName name="QB_ROW_288330_3" localSheetId="6" hidden="1">'General Ledger'!$D$1063</definedName>
    <definedName name="QB_ROW_289030" localSheetId="6" hidden="1">'General Ledger'!#REF!</definedName>
    <definedName name="QB_ROW_289030_1" localSheetId="6" hidden="1">'General Ledger'!#REF!</definedName>
    <definedName name="QB_ROW_289030_2" localSheetId="6" hidden="1">'General Ledger'!#REF!</definedName>
    <definedName name="QB_ROW_289030_3" localSheetId="6" hidden="1">'General Ledger'!$D$1068</definedName>
    <definedName name="QB_ROW_289260">'BvA Detail'!#REF!</definedName>
    <definedName name="QB_ROW_2892600">'PL Class'!#REF!</definedName>
    <definedName name="QB_ROW_2892600_1" localSheetId="4" hidden="1">'PL Class'!#REF!</definedName>
    <definedName name="QB_ROW_2892600_2" localSheetId="4" hidden="1">'PL Class'!$G$78</definedName>
    <definedName name="QB_ROW_2892600_3" localSheetId="4" hidden="1">'PL Class'!$G$74</definedName>
    <definedName name="QB_ROW_289330" localSheetId="6" hidden="1">'General Ledger'!#REF!</definedName>
    <definedName name="QB_ROW_289330_1" localSheetId="6" hidden="1">'General Ledger'!#REF!</definedName>
    <definedName name="QB_ROW_289330_2" localSheetId="6" hidden="1">'General Ledger'!#REF!</definedName>
    <definedName name="QB_ROW_289330_3" localSheetId="6" hidden="1">'General Ledger'!$D$1070</definedName>
    <definedName name="QB_ROW_290030" localSheetId="6" hidden="1">'General Ledger'!#REF!</definedName>
    <definedName name="QB_ROW_290030_1" localSheetId="6" hidden="1">'General Ledger'!#REF!</definedName>
    <definedName name="QB_ROW_290030_2" localSheetId="6" hidden="1">'General Ledger'!#REF!</definedName>
    <definedName name="QB_ROW_290030_3" localSheetId="6" hidden="1">'General Ledger'!$D$1060</definedName>
    <definedName name="QB_ROW_29010" localSheetId="6" hidden="1">'General Ledger'!#REF!</definedName>
    <definedName name="QB_ROW_29010_1" localSheetId="6" hidden="1">'General Ledger'!#REF!</definedName>
    <definedName name="QB_ROW_29010_2" localSheetId="6" hidden="1">'General Ledger'!#REF!</definedName>
    <definedName name="QB_ROW_29010_3" localSheetId="6" hidden="1">'General Ledger'!$B$1430</definedName>
    <definedName name="QB_ROW_290260">'BvA Detail'!#REF!</definedName>
    <definedName name="QB_ROW_2902600">'PL Class'!#REF!</definedName>
    <definedName name="QB_ROW_290330" localSheetId="6" hidden="1">'General Ledger'!#REF!</definedName>
    <definedName name="QB_ROW_290330_1" localSheetId="6" hidden="1">'General Ledger'!#REF!</definedName>
    <definedName name="QB_ROW_290330_2" localSheetId="6" hidden="1">'General Ledger'!#REF!</definedName>
    <definedName name="QB_ROW_290330_3" localSheetId="6" hidden="1">'General Ledger'!$D$1061</definedName>
    <definedName name="QB_ROW_291020" localSheetId="6" hidden="1">'General Ledger'!#REF!</definedName>
    <definedName name="QB_ROW_291020_1" localSheetId="6" hidden="1">'General Ledger'!#REF!</definedName>
    <definedName name="QB_ROW_291020_2" localSheetId="6" hidden="1">'General Ledger'!#REF!</definedName>
    <definedName name="QB_ROW_291020_3" localSheetId="6" hidden="1">'General Ledger'!$C$1094</definedName>
    <definedName name="QB_ROW_291030" localSheetId="6" hidden="1">'General Ledger'!#REF!</definedName>
    <definedName name="QB_ROW_291030_1" localSheetId="6" hidden="1">'General Ledger'!#REF!</definedName>
    <definedName name="QB_ROW_291030_2" localSheetId="6" hidden="1">'General Ledger'!#REF!</definedName>
    <definedName name="QB_ROW_291030_3" localSheetId="6" hidden="1">'General Ledger'!$D$1120</definedName>
    <definedName name="QB_ROW_291050">'BvA Detail'!#REF!</definedName>
    <definedName name="QB_ROW_2910500">'PL Class'!#REF!</definedName>
    <definedName name="QB_ROW_2910500_1" localSheetId="4" hidden="1">'PL Class'!#REF!</definedName>
    <definedName name="QB_ROW_2910500_2" localSheetId="4" hidden="1">'PL Class'!$F$81</definedName>
    <definedName name="QB_ROW_291260">'BvA Detail'!#REF!</definedName>
    <definedName name="QB_ROW_2912600" localSheetId="4" hidden="1">'PL Class'!$G$85</definedName>
    <definedName name="QB_ROW_291320" localSheetId="6" hidden="1">'General Ledger'!#REF!</definedName>
    <definedName name="QB_ROW_291320_1" localSheetId="6" hidden="1">'General Ledger'!#REF!</definedName>
    <definedName name="QB_ROW_291320_2" localSheetId="6" hidden="1">'General Ledger'!#REF!</definedName>
    <definedName name="QB_ROW_291320_3" localSheetId="6" hidden="1">'General Ledger'!$C$1126</definedName>
    <definedName name="QB_ROW_291330" localSheetId="6" hidden="1">'General Ledger'!#REF!</definedName>
    <definedName name="QB_ROW_291330_1" localSheetId="6" hidden="1">'General Ledger'!#REF!</definedName>
    <definedName name="QB_ROW_291330_2" localSheetId="6" hidden="1">'General Ledger'!#REF!</definedName>
    <definedName name="QB_ROW_291330_3" localSheetId="6" hidden="1">'General Ledger'!$D$1125</definedName>
    <definedName name="QB_ROW_291350">'BvA Detail'!#REF!</definedName>
    <definedName name="QB_ROW_2913500">'PL Class'!#REF!</definedName>
    <definedName name="QB_ROW_2913500_1" localSheetId="4" hidden="1">'PL Class'!#REF!</definedName>
    <definedName name="QB_ROW_2913500_2" localSheetId="4" hidden="1">'PL Class'!$F$86</definedName>
    <definedName name="QB_ROW_292020" localSheetId="6" hidden="1">'General Ledger'!#REF!</definedName>
    <definedName name="QB_ROW_292020_1" localSheetId="6" hidden="1">'General Ledger'!#REF!</definedName>
    <definedName name="QB_ROW_292020_2" localSheetId="6" hidden="1">'General Ledger'!#REF!</definedName>
    <definedName name="QB_ROW_292020_3" localSheetId="6" hidden="1">'General Ledger'!$C$1127</definedName>
    <definedName name="QB_ROW_292250">'BvA Detail'!#REF!</definedName>
    <definedName name="QB_ROW_2922500">'PL Class'!#REF!</definedName>
    <definedName name="QB_ROW_2922500_1" localSheetId="4" hidden="1">'PL Class'!#REF!</definedName>
    <definedName name="QB_ROW_2922500_2" localSheetId="4" hidden="1">'PL Class'!$F$84</definedName>
    <definedName name="QB_ROW_2922500_3" localSheetId="4" hidden="1">'PL Class'!$F$87</definedName>
    <definedName name="QB_ROW_292320" localSheetId="6" hidden="1">'General Ledger'!#REF!</definedName>
    <definedName name="QB_ROW_292320_1" localSheetId="6" hidden="1">'General Ledger'!#REF!</definedName>
    <definedName name="QB_ROW_292320_2" localSheetId="6" hidden="1">'General Ledger'!#REF!</definedName>
    <definedName name="QB_ROW_292320_3" localSheetId="6" hidden="1">'General Ledger'!$C$1130</definedName>
    <definedName name="QB_ROW_293020" localSheetId="6" hidden="1">'General Ledger'!#REF!</definedName>
    <definedName name="QB_ROW_293020_1" localSheetId="6" hidden="1">'General Ledger'!#REF!</definedName>
    <definedName name="QB_ROW_293020_2" localSheetId="6" hidden="1">'General Ledger'!#REF!</definedName>
    <definedName name="QB_ROW_293020_3" localSheetId="6" hidden="1">'General Ledger'!$C$1131</definedName>
    <definedName name="QB_ROW_29310" localSheetId="6" hidden="1">'General Ledger'!#REF!</definedName>
    <definedName name="QB_ROW_29310_1" localSheetId="6" hidden="1">'General Ledger'!#REF!</definedName>
    <definedName name="QB_ROW_29310_2" localSheetId="6" hidden="1">'General Ledger'!#REF!</definedName>
    <definedName name="QB_ROW_29310_3" localSheetId="6" hidden="1">'General Ledger'!$B$1431</definedName>
    <definedName name="QB_ROW_293250">'BvA Detail'!#REF!</definedName>
    <definedName name="QB_ROW_2932500">'PL Class'!#REF!</definedName>
    <definedName name="QB_ROW_293320" localSheetId="6" hidden="1">'General Ledger'!#REF!</definedName>
    <definedName name="QB_ROW_293320_1" localSheetId="6" hidden="1">'General Ledger'!#REF!</definedName>
    <definedName name="QB_ROW_293320_2" localSheetId="6" hidden="1">'General Ledger'!#REF!</definedName>
    <definedName name="QB_ROW_293320_3" localSheetId="6" hidden="1">'General Ledger'!$C$1132</definedName>
    <definedName name="QB_ROW_294020" localSheetId="6" hidden="1">'General Ledger'!#REF!</definedName>
    <definedName name="QB_ROW_294020_1" localSheetId="6" hidden="1">'General Ledger'!#REF!</definedName>
    <definedName name="QB_ROW_294020_2" localSheetId="6" hidden="1">'General Ledger'!#REF!</definedName>
    <definedName name="QB_ROW_294020_3" localSheetId="6" hidden="1">'General Ledger'!$C$1135</definedName>
    <definedName name="QB_ROW_294030" localSheetId="6" hidden="1">'General Ledger'!#REF!</definedName>
    <definedName name="QB_ROW_294030_1" localSheetId="6" hidden="1">'General Ledger'!#REF!</definedName>
    <definedName name="QB_ROW_294030_2" localSheetId="6" hidden="1">'General Ledger'!#REF!</definedName>
    <definedName name="QB_ROW_294030_3" localSheetId="6" hidden="1">'General Ledger'!$D$1138</definedName>
    <definedName name="QB_ROW_294050">'BvA Detail'!#REF!</definedName>
    <definedName name="QB_ROW_2940500">'PL Class'!#REF!</definedName>
    <definedName name="QB_ROW_294260">'BvA Detail'!#REF!</definedName>
    <definedName name="QB_ROW_2942600">'PL Class'!#REF!</definedName>
    <definedName name="QB_ROW_294320" localSheetId="6" hidden="1">'General Ledger'!#REF!</definedName>
    <definedName name="QB_ROW_294320_1" localSheetId="6" hidden="1">'General Ledger'!#REF!</definedName>
    <definedName name="QB_ROW_294320_2" localSheetId="6" hidden="1">'General Ledger'!#REF!</definedName>
    <definedName name="QB_ROW_294320_3" localSheetId="6" hidden="1">'General Ledger'!$C$1141</definedName>
    <definedName name="QB_ROW_294330" localSheetId="6" hidden="1">'General Ledger'!#REF!</definedName>
    <definedName name="QB_ROW_294330_1" localSheetId="6" hidden="1">'General Ledger'!#REF!</definedName>
    <definedName name="QB_ROW_294330_2" localSheetId="6" hidden="1">'General Ledger'!#REF!</definedName>
    <definedName name="QB_ROW_294330_3" localSheetId="6" hidden="1">'General Ledger'!$D$1140</definedName>
    <definedName name="QB_ROW_294350">'BvA Detail'!#REF!</definedName>
    <definedName name="QB_ROW_2943500">'PL Class'!#REF!</definedName>
    <definedName name="QB_ROW_2943500_1" localSheetId="4" hidden="1">'PL Class'!#REF!</definedName>
    <definedName name="QB_ROW_2943500_2" localSheetId="4" hidden="1">'PL Class'!$F$85</definedName>
    <definedName name="QB_ROW_2943500_3" localSheetId="4" hidden="1">'PL Class'!$F$88</definedName>
    <definedName name="QB_ROW_295020" localSheetId="6" hidden="1">'General Ledger'!#REF!</definedName>
    <definedName name="QB_ROW_295020_1" localSheetId="6" hidden="1">'General Ledger'!#REF!</definedName>
    <definedName name="QB_ROW_295020_2" localSheetId="6" hidden="1">'General Ledger'!#REF!</definedName>
    <definedName name="QB_ROW_295020_3" localSheetId="6" hidden="1">'General Ledger'!$C$1142</definedName>
    <definedName name="QB_ROW_295250">'BvA Detail'!#REF!</definedName>
    <definedName name="QB_ROW_2952500">'PL Class'!#REF!</definedName>
    <definedName name="QB_ROW_295320" localSheetId="6" hidden="1">'General Ledger'!#REF!</definedName>
    <definedName name="QB_ROW_295320_1" localSheetId="6" hidden="1">'General Ledger'!#REF!</definedName>
    <definedName name="QB_ROW_295320_2" localSheetId="6" hidden="1">'General Ledger'!#REF!</definedName>
    <definedName name="QB_ROW_295320_3" localSheetId="6" hidden="1">'General Ledger'!$C$1143</definedName>
    <definedName name="QB_ROW_296020" localSheetId="6" hidden="1">'General Ledger'!#REF!</definedName>
    <definedName name="QB_ROW_296020_1" localSheetId="6" hidden="1">'General Ledger'!#REF!</definedName>
    <definedName name="QB_ROW_296020_2" localSheetId="6" hidden="1">'General Ledger'!#REF!</definedName>
    <definedName name="QB_ROW_296020_3" localSheetId="6" hidden="1">'General Ledger'!$C$1144</definedName>
    <definedName name="QB_ROW_296250">'BvA Detail'!#REF!</definedName>
    <definedName name="QB_ROW_2962500">'PL Class'!#REF!</definedName>
    <definedName name="QB_ROW_2962500_1" localSheetId="4" hidden="1">'PL Class'!#REF!</definedName>
    <definedName name="QB_ROW_2962500_2" localSheetId="4" hidden="1">'PL Class'!$F$86</definedName>
    <definedName name="QB_ROW_2962500_3" localSheetId="4" hidden="1">'PL Class'!$F$89</definedName>
    <definedName name="QB_ROW_296320" localSheetId="6" hidden="1">'General Ledger'!#REF!</definedName>
    <definedName name="QB_ROW_296320_1" localSheetId="6" hidden="1">'General Ledger'!#REF!</definedName>
    <definedName name="QB_ROW_296320_2" localSheetId="6" hidden="1">'General Ledger'!#REF!</definedName>
    <definedName name="QB_ROW_296320_3" localSheetId="6" hidden="1">'General Ledger'!$C$1161</definedName>
    <definedName name="QB_ROW_297020" localSheetId="6" hidden="1">'General Ledger'!#REF!</definedName>
    <definedName name="QB_ROW_297020_1" localSheetId="6" hidden="1">'General Ledger'!#REF!</definedName>
    <definedName name="QB_ROW_297020_2" localSheetId="6" hidden="1">'General Ledger'!#REF!</definedName>
    <definedName name="QB_ROW_297020_3" localSheetId="6" hidden="1">'General Ledger'!$C$1162</definedName>
    <definedName name="QB_ROW_297210">'AP Aging'!#REF!</definedName>
    <definedName name="QB_ROW_297250">'BvA Detail'!#REF!</definedName>
    <definedName name="QB_ROW_2972500">'PL Class'!#REF!</definedName>
    <definedName name="QB_ROW_2972500_1" localSheetId="4" hidden="1">'PL Class'!#REF!</definedName>
    <definedName name="QB_ROW_2972500_2" localSheetId="4" hidden="1">'PL Class'!$F$90</definedName>
    <definedName name="QB_ROW_297320" localSheetId="6" hidden="1">'General Ledger'!#REF!</definedName>
    <definedName name="QB_ROW_297320_1" localSheetId="6" hidden="1">'General Ledger'!#REF!</definedName>
    <definedName name="QB_ROW_297320_2" localSheetId="6" hidden="1">'General Ledger'!#REF!</definedName>
    <definedName name="QB_ROW_297320_3" localSheetId="6" hidden="1">'General Ledger'!$C$1164</definedName>
    <definedName name="QB_ROW_298020" localSheetId="6" hidden="1">'General Ledger'!#REF!</definedName>
    <definedName name="QB_ROW_298020_1" localSheetId="6" hidden="1">'General Ledger'!#REF!</definedName>
    <definedName name="QB_ROW_298020_2" localSheetId="6" hidden="1">'General Ledger'!#REF!</definedName>
    <definedName name="QB_ROW_298020_3" localSheetId="6" hidden="1">'General Ledger'!$C$1165</definedName>
    <definedName name="QB_ROW_298250">'BvA Detail'!#REF!</definedName>
    <definedName name="QB_ROW_2982500">'PL Class'!#REF!</definedName>
    <definedName name="QB_ROW_2982500_1" localSheetId="4" hidden="1">'PL Class'!#REF!</definedName>
    <definedName name="QB_ROW_2982500_2" localSheetId="4" hidden="1">'PL Class'!$F$87</definedName>
    <definedName name="QB_ROW_2982500_3" localSheetId="4" hidden="1">'PL Class'!$F$91</definedName>
    <definedName name="QB_ROW_298320" localSheetId="6" hidden="1">'General Ledger'!#REF!</definedName>
    <definedName name="QB_ROW_298320_1" localSheetId="6" hidden="1">'General Ledger'!#REF!</definedName>
    <definedName name="QB_ROW_298320_2" localSheetId="6" hidden="1">'General Ledger'!#REF!</definedName>
    <definedName name="QB_ROW_298320_3" localSheetId="6" hidden="1">'General Ledger'!$C$1168</definedName>
    <definedName name="QB_ROW_299020" localSheetId="6" hidden="1">'General Ledger'!#REF!</definedName>
    <definedName name="QB_ROW_299020_1" localSheetId="6" hidden="1">'General Ledger'!#REF!</definedName>
    <definedName name="QB_ROW_299020_2" localSheetId="6" hidden="1">'General Ledger'!#REF!</definedName>
    <definedName name="QB_ROW_299020_3" localSheetId="6" hidden="1">'General Ledger'!$C$1169</definedName>
    <definedName name="QB_ROW_299250">'BvA Detail'!#REF!</definedName>
    <definedName name="QB_ROW_2992500">'PL Class'!#REF!</definedName>
    <definedName name="QB_ROW_299320" localSheetId="6" hidden="1">'General Ledger'!#REF!</definedName>
    <definedName name="QB_ROW_299320_1" localSheetId="6" hidden="1">'General Ledger'!#REF!</definedName>
    <definedName name="QB_ROW_299320_2" localSheetId="6" hidden="1">'General Ledger'!#REF!</definedName>
    <definedName name="QB_ROW_299320_3" localSheetId="6" hidden="1">'General Ledger'!$C$1170</definedName>
    <definedName name="QB_ROW_300020" localSheetId="6" hidden="1">'General Ledger'!#REF!</definedName>
    <definedName name="QB_ROW_300020_1" localSheetId="6" hidden="1">'General Ledger'!#REF!</definedName>
    <definedName name="QB_ROW_300020_2" localSheetId="6" hidden="1">'General Ledger'!#REF!</definedName>
    <definedName name="QB_ROW_300020_3" localSheetId="6" hidden="1">'General Ledger'!$C$1171</definedName>
    <definedName name="QB_ROW_30010" localSheetId="6" hidden="1">'General Ledger'!#REF!</definedName>
    <definedName name="QB_ROW_30010_1" localSheetId="6" hidden="1">'General Ledger'!#REF!</definedName>
    <definedName name="QB_ROW_30010_2" localSheetId="6" hidden="1">'General Ledger'!#REF!</definedName>
    <definedName name="QB_ROW_30010_3" localSheetId="6" hidden="1">'General Ledger'!$B$1432</definedName>
    <definedName name="QB_ROW_300250">'BvA Detail'!#REF!</definedName>
    <definedName name="QB_ROW_3002500">'PL Class'!#REF!</definedName>
    <definedName name="QB_ROW_3002500_1" localSheetId="4" hidden="1">'PL Class'!#REF!</definedName>
    <definedName name="QB_ROW_3002500_2" localSheetId="4" hidden="1">'PL Class'!$F$88</definedName>
    <definedName name="QB_ROW_3002500_3" localSheetId="4" hidden="1">'PL Class'!$F$92</definedName>
    <definedName name="QB_ROW_300320" localSheetId="6" hidden="1">'General Ledger'!#REF!</definedName>
    <definedName name="QB_ROW_300320_1" localSheetId="6" hidden="1">'General Ledger'!#REF!</definedName>
    <definedName name="QB_ROW_300320_2" localSheetId="6" hidden="1">'General Ledger'!#REF!</definedName>
    <definedName name="QB_ROW_300320_3" localSheetId="6" hidden="1">'General Ledger'!$C$1181</definedName>
    <definedName name="QB_ROW_301">'Balance Sheet'!#REF!</definedName>
    <definedName name="QB_ROW_301_1" localSheetId="3" hidden="1">'Balance Sheet'!#REF!</definedName>
    <definedName name="QB_ROW_301_2" localSheetId="3" hidden="1">'Balance Sheet'!#REF!</definedName>
    <definedName name="QB_ROW_301_3" localSheetId="3" hidden="1">'Balance Sheet'!$A$43</definedName>
    <definedName name="QB_ROW_3010">'General Ledger'!#REF!</definedName>
    <definedName name="QB_ROW_3010_1" localSheetId="6" hidden="1">'General Ledger'!#REF!</definedName>
    <definedName name="QB_ROW_3010_2" localSheetId="6" hidden="1">'General Ledger'!#REF!</definedName>
    <definedName name="QB_ROW_3010_3" localSheetId="6" hidden="1">'General Ledger'!#REF!</definedName>
    <definedName name="QB_ROW_3010_4" localSheetId="6" hidden="1">'General Ledger'!$B$583</definedName>
    <definedName name="QB_ROW_301010" localSheetId="6" hidden="1">'General Ledger'!#REF!</definedName>
    <definedName name="QB_ROW_301010_1" localSheetId="6" hidden="1">'General Ledger'!#REF!</definedName>
    <definedName name="QB_ROW_301010_2" localSheetId="6" hidden="1">'General Ledger'!#REF!</definedName>
    <definedName name="QB_ROW_301010_3" localSheetId="6" hidden="1">'General Ledger'!$B$1188</definedName>
    <definedName name="QB_ROW_301020" localSheetId="6" hidden="1">'General Ledger'!#REF!</definedName>
    <definedName name="QB_ROW_301020_1" localSheetId="6" hidden="1">'General Ledger'!#REF!</definedName>
    <definedName name="QB_ROW_301020_2" localSheetId="6" hidden="1">'General Ledger'!#REF!</definedName>
    <definedName name="QB_ROW_301020_3" localSheetId="6" hidden="1">'General Ledger'!$C$1198</definedName>
    <definedName name="QB_ROW_301040">'BvA Detail'!#REF!</definedName>
    <definedName name="QB_ROW_3010400">'PL Class'!#REF!</definedName>
    <definedName name="QB_ROW_3010400_1" localSheetId="4" hidden="1">'PL Class'!#REF!</definedName>
    <definedName name="QB_ROW_3010400_2" localSheetId="4" hidden="1">'PL Class'!$E$91</definedName>
    <definedName name="QB_ROW_3010400_3" localSheetId="4" hidden="1">'PL Class'!$E$95</definedName>
    <definedName name="QB_ROW_301310" localSheetId="6" hidden="1">'General Ledger'!#REF!</definedName>
    <definedName name="QB_ROW_301310_1" localSheetId="6" hidden="1">'General Ledger'!#REF!</definedName>
    <definedName name="QB_ROW_301310_2" localSheetId="6" hidden="1">'General Ledger'!#REF!</definedName>
    <definedName name="QB_ROW_301310_3" localSheetId="6" hidden="1">'General Ledger'!$B$1200</definedName>
    <definedName name="QB_ROW_301320" localSheetId="6" hidden="1">'General Ledger'!#REF!</definedName>
    <definedName name="QB_ROW_301320_1" localSheetId="6" hidden="1">'General Ledger'!#REF!</definedName>
    <definedName name="QB_ROW_301320_2" localSheetId="6" hidden="1">'General Ledger'!#REF!</definedName>
    <definedName name="QB_ROW_301320_3" localSheetId="6" hidden="1">'General Ledger'!$C$1199</definedName>
    <definedName name="QB_ROW_301340">'BvA Detail'!#REF!</definedName>
    <definedName name="QB_ROW_3013400">'PL Class'!#REF!</definedName>
    <definedName name="QB_ROW_3013400_1" localSheetId="4" hidden="1">'PL Class'!#REF!</definedName>
    <definedName name="QB_ROW_3013400_2" localSheetId="4" hidden="1">'PL Class'!$E$94</definedName>
    <definedName name="QB_ROW_3013400_3" localSheetId="4" hidden="1">'PL Class'!$E$98</definedName>
    <definedName name="QB_ROW_302020" localSheetId="6" hidden="1">'General Ledger'!#REF!</definedName>
    <definedName name="QB_ROW_302020_1" localSheetId="6" hidden="1">'General Ledger'!#REF!</definedName>
    <definedName name="QB_ROW_302020_2" localSheetId="6" hidden="1">'General Ledger'!#REF!</definedName>
    <definedName name="QB_ROW_302020_3" localSheetId="6" hidden="1">'General Ledger'!$C$1192</definedName>
    <definedName name="QB_ROW_3021">'Balance Sheet'!#REF!</definedName>
    <definedName name="QB_ROW_3021_1" localSheetId="3" hidden="1">'Balance Sheet'!#REF!</definedName>
    <definedName name="QB_ROW_3021_2" localSheetId="3" hidden="1">'Balance Sheet'!#REF!</definedName>
    <definedName name="QB_ROW_3021_3" localSheetId="3" hidden="1">'Balance Sheet'!$C$17</definedName>
    <definedName name="QB_ROW_302320" localSheetId="6" hidden="1">'General Ledger'!#REF!</definedName>
    <definedName name="QB_ROW_302320_1" localSheetId="6" hidden="1">'General Ledger'!#REF!</definedName>
    <definedName name="QB_ROW_302320_2" localSheetId="6" hidden="1">'General Ledger'!#REF!</definedName>
    <definedName name="QB_ROW_302320_3" localSheetId="6" hidden="1">'General Ledger'!$C$1193</definedName>
    <definedName name="QB_ROW_303020" localSheetId="6" hidden="1">'General Ledger'!#REF!</definedName>
    <definedName name="QB_ROW_303020_1" localSheetId="6" hidden="1">'General Ledger'!#REF!</definedName>
    <definedName name="QB_ROW_303020_2" localSheetId="6" hidden="1">'General Ledger'!#REF!</definedName>
    <definedName name="QB_ROW_303020_3" localSheetId="6" hidden="1">'General Ledger'!$C$1189</definedName>
    <definedName name="QB_ROW_30310" localSheetId="6" hidden="1">'General Ledger'!#REF!</definedName>
    <definedName name="QB_ROW_30310_1" localSheetId="6" hidden="1">'General Ledger'!#REF!</definedName>
    <definedName name="QB_ROW_30310_2" localSheetId="6" hidden="1">'General Ledger'!#REF!</definedName>
    <definedName name="QB_ROW_30310_3" localSheetId="6" hidden="1">'General Ledger'!$B$1433</definedName>
    <definedName name="QB_ROW_303250">'BvA Detail'!#REF!</definedName>
    <definedName name="QB_ROW_3032500">'PL Class'!#REF!</definedName>
    <definedName name="QB_ROW_3032500_1" localSheetId="4" hidden="1">'PL Class'!#REF!</definedName>
    <definedName name="QB_ROW_3032500_2" localSheetId="4" hidden="1">'PL Class'!$F$92</definedName>
    <definedName name="QB_ROW_3032500_3" localSheetId="4" hidden="1">'PL Class'!$F$96</definedName>
    <definedName name="QB_ROW_303320" localSheetId="6" hidden="1">'General Ledger'!#REF!</definedName>
    <definedName name="QB_ROW_303320_1" localSheetId="6" hidden="1">'General Ledger'!#REF!</definedName>
    <definedName name="QB_ROW_303320_2" localSheetId="6" hidden="1">'General Ledger'!#REF!</definedName>
    <definedName name="QB_ROW_303320_3" localSheetId="6" hidden="1">'General Ledger'!$C$1191</definedName>
    <definedName name="QB_ROW_304020" localSheetId="6" hidden="1">'General Ledger'!#REF!</definedName>
    <definedName name="QB_ROW_304020_1" localSheetId="6" hidden="1">'General Ledger'!#REF!</definedName>
    <definedName name="QB_ROW_304020_2" localSheetId="6" hidden="1">'General Ledger'!#REF!</definedName>
    <definedName name="QB_ROW_304020_3" localSheetId="6" hidden="1">'General Ledger'!$C$1194</definedName>
    <definedName name="QB_ROW_304250">'BvA Detail'!#REF!</definedName>
    <definedName name="QB_ROW_3042500">'PL Class'!#REF!</definedName>
    <definedName name="QB_ROW_3042500_1" localSheetId="4" hidden="1">'PL Class'!#REF!</definedName>
    <definedName name="QB_ROW_3042500_2" localSheetId="4" hidden="1">'PL Class'!$F$93</definedName>
    <definedName name="QB_ROW_3042500_3" localSheetId="4" hidden="1">'PL Class'!$F$97</definedName>
    <definedName name="QB_ROW_304320" localSheetId="6" hidden="1">'General Ledger'!#REF!</definedName>
    <definedName name="QB_ROW_304320_1" localSheetId="6" hidden="1">'General Ledger'!#REF!</definedName>
    <definedName name="QB_ROW_304320_2" localSheetId="6" hidden="1">'General Ledger'!#REF!</definedName>
    <definedName name="QB_ROW_304320_3" localSheetId="6" hidden="1">'General Ledger'!$C$1197</definedName>
    <definedName name="QB_ROW_305010" localSheetId="6" hidden="1">'General Ledger'!#REF!</definedName>
    <definedName name="QB_ROW_305010_1" localSheetId="6" hidden="1">'General Ledger'!#REF!</definedName>
    <definedName name="QB_ROW_305010_2" localSheetId="6" hidden="1">'General Ledger'!#REF!</definedName>
    <definedName name="QB_ROW_305010_3" localSheetId="6" hidden="1">'General Ledger'!$B$1201</definedName>
    <definedName name="QB_ROW_305020" localSheetId="6" hidden="1">'General Ledger'!#REF!</definedName>
    <definedName name="QB_ROW_305020_1" localSheetId="6" hidden="1">'General Ledger'!#REF!</definedName>
    <definedName name="QB_ROW_305020_2" localSheetId="6" hidden="1">'General Ledger'!#REF!</definedName>
    <definedName name="QB_ROW_305020_3" localSheetId="6" hidden="1">'General Ledger'!$C$1283</definedName>
    <definedName name="QB_ROW_305040">'BvA Detail'!#REF!</definedName>
    <definedName name="QB_ROW_3050400">'PL Class'!#REF!</definedName>
    <definedName name="QB_ROW_3050400_1" localSheetId="4" hidden="1">'PL Class'!#REF!</definedName>
    <definedName name="QB_ROW_3050400_2" localSheetId="4" hidden="1">'PL Class'!$E$95</definedName>
    <definedName name="QB_ROW_3050400_3" localSheetId="4" hidden="1">'PL Class'!$E$99</definedName>
    <definedName name="QB_ROW_305310" localSheetId="6" hidden="1">'General Ledger'!#REF!</definedName>
    <definedName name="QB_ROW_305310_1" localSheetId="6" hidden="1">'General Ledger'!#REF!</definedName>
    <definedName name="QB_ROW_305310_2" localSheetId="6" hidden="1">'General Ledger'!#REF!</definedName>
    <definedName name="QB_ROW_305310_3" localSheetId="6" hidden="1">'General Ledger'!$B$1285</definedName>
    <definedName name="QB_ROW_305320" localSheetId="6" hidden="1">'General Ledger'!#REF!</definedName>
    <definedName name="QB_ROW_305320_1" localSheetId="6" hidden="1">'General Ledger'!#REF!</definedName>
    <definedName name="QB_ROW_305320_2" localSheetId="6" hidden="1">'General Ledger'!#REF!</definedName>
    <definedName name="QB_ROW_305320_3" localSheetId="6" hidden="1">'General Ledger'!$C$1284</definedName>
    <definedName name="QB_ROW_305340">'BvA Detail'!#REF!</definedName>
    <definedName name="QB_ROW_3053400">'PL Class'!#REF!</definedName>
    <definedName name="QB_ROW_3053400_1" localSheetId="4" hidden="1">'PL Class'!#REF!</definedName>
    <definedName name="QB_ROW_3053400_2" localSheetId="4" hidden="1">'PL Class'!$E$108</definedName>
    <definedName name="QB_ROW_3053400_3" localSheetId="4" hidden="1">'PL Class'!$E$111</definedName>
    <definedName name="QB_ROW_306020" localSheetId="6" hidden="1">'General Ledger'!#REF!</definedName>
    <definedName name="QB_ROW_306020_1" localSheetId="6" hidden="1">'General Ledger'!#REF!</definedName>
    <definedName name="QB_ROW_306020_2" localSheetId="6" hidden="1">'General Ledger'!#REF!</definedName>
    <definedName name="QB_ROW_306020_3" localSheetId="6" hidden="1">'General Ledger'!$C$1202</definedName>
    <definedName name="QB_ROW_306320" localSheetId="6" hidden="1">'General Ledger'!#REF!</definedName>
    <definedName name="QB_ROW_306320_1" localSheetId="6" hidden="1">'General Ledger'!#REF!</definedName>
    <definedName name="QB_ROW_306320_2" localSheetId="6" hidden="1">'General Ledger'!#REF!</definedName>
    <definedName name="QB_ROW_306320_3" localSheetId="6" hidden="1">'General Ledger'!$C$1203</definedName>
    <definedName name="QB_ROW_307020" localSheetId="6" hidden="1">'General Ledger'!#REF!</definedName>
    <definedName name="QB_ROW_307020_1" localSheetId="6" hidden="1">'General Ledger'!#REF!</definedName>
    <definedName name="QB_ROW_307020_2" localSheetId="6" hidden="1">'General Ledger'!#REF!</definedName>
    <definedName name="QB_ROW_307020_3" localSheetId="6" hidden="1">'General Ledger'!$C$1204</definedName>
    <definedName name="QB_ROW_307320" localSheetId="6" hidden="1">'General Ledger'!#REF!</definedName>
    <definedName name="QB_ROW_307320_1" localSheetId="6" hidden="1">'General Ledger'!#REF!</definedName>
    <definedName name="QB_ROW_307320_2" localSheetId="6" hidden="1">'General Ledger'!#REF!</definedName>
    <definedName name="QB_ROW_307320_3" localSheetId="6" hidden="1">'General Ledger'!$C$1205</definedName>
    <definedName name="QB_ROW_308020" localSheetId="6" hidden="1">'General Ledger'!#REF!</definedName>
    <definedName name="QB_ROW_308020_1" localSheetId="6" hidden="1">'General Ledger'!#REF!</definedName>
    <definedName name="QB_ROW_308020_2" localSheetId="6" hidden="1">'General Ledger'!#REF!</definedName>
    <definedName name="QB_ROW_308020_3" localSheetId="6" hidden="1">'General Ledger'!$C$1206</definedName>
    <definedName name="QB_ROW_308320" localSheetId="6" hidden="1">'General Ledger'!#REF!</definedName>
    <definedName name="QB_ROW_308320_1" localSheetId="6" hidden="1">'General Ledger'!#REF!</definedName>
    <definedName name="QB_ROW_308320_2" localSheetId="6" hidden="1">'General Ledger'!#REF!</definedName>
    <definedName name="QB_ROW_308320_3" localSheetId="6" hidden="1">'General Ledger'!$C$1207</definedName>
    <definedName name="QB_ROW_309020" localSheetId="6" hidden="1">'General Ledger'!#REF!</definedName>
    <definedName name="QB_ROW_309020_1" localSheetId="6" hidden="1">'General Ledger'!#REF!</definedName>
    <definedName name="QB_ROW_309020_2" localSheetId="6" hidden="1">'General Ledger'!#REF!</definedName>
    <definedName name="QB_ROW_309020_3" localSheetId="6" hidden="1">'General Ledger'!$C$1208</definedName>
    <definedName name="QB_ROW_309250">'BvA Detail'!#REF!</definedName>
    <definedName name="QB_ROW_3092500">'PL Class'!#REF!</definedName>
    <definedName name="QB_ROW_3092500_1" localSheetId="4" hidden="1">'PL Class'!#REF!</definedName>
    <definedName name="QB_ROW_3092500_2" localSheetId="4" hidden="1">'PL Class'!$F$96</definedName>
    <definedName name="QB_ROW_3092500_3" localSheetId="4" hidden="1">'PL Class'!$F$100</definedName>
    <definedName name="QB_ROW_309320" localSheetId="6" hidden="1">'General Ledger'!#REF!</definedName>
    <definedName name="QB_ROW_309320_1" localSheetId="6" hidden="1">'General Ledger'!#REF!</definedName>
    <definedName name="QB_ROW_309320_2" localSheetId="6" hidden="1">'General Ledger'!#REF!</definedName>
    <definedName name="QB_ROW_309320_3" localSheetId="6" hidden="1">'General Ledger'!$C$1211</definedName>
    <definedName name="QB_ROW_310020" localSheetId="6" hidden="1">'General Ledger'!#REF!</definedName>
    <definedName name="QB_ROW_310020_1" localSheetId="6" hidden="1">'General Ledger'!#REF!</definedName>
    <definedName name="QB_ROW_310020_2" localSheetId="6" hidden="1">'General Ledger'!#REF!</definedName>
    <definedName name="QB_ROW_310020_3" localSheetId="6" hidden="1">'General Ledger'!$C$1212</definedName>
    <definedName name="QB_ROW_310320" localSheetId="6" hidden="1">'General Ledger'!#REF!</definedName>
    <definedName name="QB_ROW_310320_1" localSheetId="6" hidden="1">'General Ledger'!#REF!</definedName>
    <definedName name="QB_ROW_310320_2" localSheetId="6" hidden="1">'General Ledger'!#REF!</definedName>
    <definedName name="QB_ROW_310320_3" localSheetId="6" hidden="1">'General Ledger'!$C$1213</definedName>
    <definedName name="QB_ROW_311020" localSheetId="6" hidden="1">'General Ledger'!#REF!</definedName>
    <definedName name="QB_ROW_311020_1" localSheetId="6" hidden="1">'General Ledger'!#REF!</definedName>
    <definedName name="QB_ROW_311020_2" localSheetId="6" hidden="1">'General Ledger'!#REF!</definedName>
    <definedName name="QB_ROW_311020_3" localSheetId="6" hidden="1">'General Ledger'!$C$1214</definedName>
    <definedName name="QB_ROW_311250">'BvA Detail'!#REF!</definedName>
    <definedName name="QB_ROW_3112500">'PL Class'!#REF!</definedName>
    <definedName name="QB_ROW_3112500_1" localSheetId="4" hidden="1">'PL Class'!#REF!</definedName>
    <definedName name="QB_ROW_3112500_2" localSheetId="4" hidden="1">'PL Class'!$F$97</definedName>
    <definedName name="QB_ROW_3112500_3" localSheetId="4" hidden="1">'PL Class'!$F$101</definedName>
    <definedName name="QB_ROW_311320" localSheetId="6" hidden="1">'General Ledger'!#REF!</definedName>
    <definedName name="QB_ROW_311320_1" localSheetId="6" hidden="1">'General Ledger'!#REF!</definedName>
    <definedName name="QB_ROW_311320_2" localSheetId="6" hidden="1">'General Ledger'!#REF!</definedName>
    <definedName name="QB_ROW_311320_3" localSheetId="6" hidden="1">'General Ledger'!$C$1217</definedName>
    <definedName name="QB_ROW_312020" localSheetId="6" hidden="1">'General Ledger'!#REF!</definedName>
    <definedName name="QB_ROW_312020_1" localSheetId="6" hidden="1">'General Ledger'!#REF!</definedName>
    <definedName name="QB_ROW_312020_2" localSheetId="6" hidden="1">'General Ledger'!#REF!</definedName>
    <definedName name="QB_ROW_312020_3" localSheetId="6" hidden="1">'General Ledger'!$C$1218</definedName>
    <definedName name="QB_ROW_312030" localSheetId="6" hidden="1">'General Ledger'!#REF!</definedName>
    <definedName name="QB_ROW_312030_1" localSheetId="6" hidden="1">'General Ledger'!#REF!</definedName>
    <definedName name="QB_ROW_312030_2" localSheetId="6" hidden="1">'General Ledger'!#REF!</definedName>
    <definedName name="QB_ROW_312030_3" localSheetId="6" hidden="1">'General Ledger'!$D$1225</definedName>
    <definedName name="QB_ROW_312050">'BvA Detail'!#REF!</definedName>
    <definedName name="QB_ROW_3120500">'PL Class'!#REF!</definedName>
    <definedName name="QB_ROW_312260">'BvA Detail'!#REF!</definedName>
    <definedName name="QB_ROW_312320" localSheetId="6" hidden="1">'General Ledger'!#REF!</definedName>
    <definedName name="QB_ROW_312320_1" localSheetId="6" hidden="1">'General Ledger'!#REF!</definedName>
    <definedName name="QB_ROW_312320_2" localSheetId="6" hidden="1">'General Ledger'!#REF!</definedName>
    <definedName name="QB_ROW_312320_3" localSheetId="6" hidden="1">'General Ledger'!$C$1227</definedName>
    <definedName name="QB_ROW_312330" localSheetId="6" hidden="1">'General Ledger'!#REF!</definedName>
    <definedName name="QB_ROW_312330_1" localSheetId="6" hidden="1">'General Ledger'!#REF!</definedName>
    <definedName name="QB_ROW_312330_2" localSheetId="6" hidden="1">'General Ledger'!#REF!</definedName>
    <definedName name="QB_ROW_312330_3" localSheetId="6" hidden="1">'General Ledger'!$D$1226</definedName>
    <definedName name="QB_ROW_312350">'BvA Detail'!#REF!</definedName>
    <definedName name="QB_ROW_3123500">'PL Class'!#REF!</definedName>
    <definedName name="QB_ROW_3123500_1" localSheetId="4" hidden="1">'PL Class'!#REF!</definedName>
    <definedName name="QB_ROW_313030" localSheetId="6" hidden="1">'General Ledger'!#REF!</definedName>
    <definedName name="QB_ROW_313030_1" localSheetId="6" hidden="1">'General Ledger'!#REF!</definedName>
    <definedName name="QB_ROW_313030_2" localSheetId="6" hidden="1">'General Ledger'!#REF!</definedName>
    <definedName name="QB_ROW_313030_3" localSheetId="6" hidden="1">'General Ledger'!$D$1219</definedName>
    <definedName name="QB_ROW_313330" localSheetId="6" hidden="1">'General Ledger'!#REF!</definedName>
    <definedName name="QB_ROW_313330_1" localSheetId="6" hidden="1">'General Ledger'!#REF!</definedName>
    <definedName name="QB_ROW_313330_2" localSheetId="6" hidden="1">'General Ledger'!#REF!</definedName>
    <definedName name="QB_ROW_313330_3" localSheetId="6" hidden="1">'General Ledger'!$D$1220</definedName>
    <definedName name="QB_ROW_314030" localSheetId="6" hidden="1">'General Ledger'!#REF!</definedName>
    <definedName name="QB_ROW_314030_1" localSheetId="6" hidden="1">'General Ledger'!#REF!</definedName>
    <definedName name="QB_ROW_314030_2" localSheetId="6" hidden="1">'General Ledger'!#REF!</definedName>
    <definedName name="QB_ROW_314030_3" localSheetId="6" hidden="1">'General Ledger'!$D$1221</definedName>
    <definedName name="QB_ROW_314330" localSheetId="6" hidden="1">'General Ledger'!#REF!</definedName>
    <definedName name="QB_ROW_314330_1" localSheetId="6" hidden="1">'General Ledger'!#REF!</definedName>
    <definedName name="QB_ROW_314330_2" localSheetId="6" hidden="1">'General Ledger'!#REF!</definedName>
    <definedName name="QB_ROW_314330_3" localSheetId="6" hidden="1">'General Ledger'!$D$1222</definedName>
    <definedName name="QB_ROW_315020" localSheetId="6" hidden="1">'General Ledger'!#REF!</definedName>
    <definedName name="QB_ROW_315020_1" localSheetId="6" hidden="1">'General Ledger'!#REF!</definedName>
    <definedName name="QB_ROW_315020_2" localSheetId="6" hidden="1">'General Ledger'!#REF!</definedName>
    <definedName name="QB_ROW_315020_3" localSheetId="6" hidden="1">'General Ledger'!$C$1258</definedName>
    <definedName name="QB_ROW_315320" localSheetId="6" hidden="1">'General Ledger'!#REF!</definedName>
    <definedName name="QB_ROW_315320_1" localSheetId="6" hidden="1">'General Ledger'!#REF!</definedName>
    <definedName name="QB_ROW_315320_2" localSheetId="6" hidden="1">'General Ledger'!#REF!</definedName>
    <definedName name="QB_ROW_315320_3" localSheetId="6" hidden="1">'General Ledger'!$C$1259</definedName>
    <definedName name="QB_ROW_316020" localSheetId="6" hidden="1">'General Ledger'!#REF!</definedName>
    <definedName name="QB_ROW_316020_1" localSheetId="6" hidden="1">'General Ledger'!#REF!</definedName>
    <definedName name="QB_ROW_316020_2" localSheetId="6" hidden="1">'General Ledger'!#REF!</definedName>
    <definedName name="QB_ROW_316020_3" localSheetId="6" hidden="1">'General Ledger'!$C$1260</definedName>
    <definedName name="QB_ROW_316250">'BvA Detail'!#REF!</definedName>
    <definedName name="QB_ROW_3162500">'PL Class'!#REF!</definedName>
    <definedName name="QB_ROW_3162500_1" localSheetId="4" hidden="1">'PL Class'!#REF!</definedName>
    <definedName name="QB_ROW_3162500_2" localSheetId="4" hidden="1">'PL Class'!$F$104</definedName>
    <definedName name="QB_ROW_3162500_3" localSheetId="4" hidden="1">'PL Class'!$F$108</definedName>
    <definedName name="QB_ROW_316320" localSheetId="6" hidden="1">'General Ledger'!#REF!</definedName>
    <definedName name="QB_ROW_316320_1" localSheetId="6" hidden="1">'General Ledger'!#REF!</definedName>
    <definedName name="QB_ROW_316320_2" localSheetId="6" hidden="1">'General Ledger'!#REF!</definedName>
    <definedName name="QB_ROW_316320_3" localSheetId="6" hidden="1">'General Ledger'!$C$1262</definedName>
    <definedName name="QB_ROW_317020" localSheetId="6" hidden="1">'General Ledger'!#REF!</definedName>
    <definedName name="QB_ROW_317020_1" localSheetId="6" hidden="1">'General Ledger'!#REF!</definedName>
    <definedName name="QB_ROW_317020_2" localSheetId="6" hidden="1">'General Ledger'!#REF!</definedName>
    <definedName name="QB_ROW_317020_3" localSheetId="6" hidden="1">'General Ledger'!$C$1263</definedName>
    <definedName name="QB_ROW_317250">'BvA Detail'!#REF!</definedName>
    <definedName name="QB_ROW_3172500">'PL Class'!#REF!</definedName>
    <definedName name="QB_ROW_3172500_1" localSheetId="4" hidden="1">'PL Class'!#REF!</definedName>
    <definedName name="QB_ROW_3172500_2" localSheetId="4" hidden="1">'PL Class'!$F$105</definedName>
    <definedName name="QB_ROW_3172500_3" localSheetId="4" hidden="1">'PL Class'!$F$109</definedName>
    <definedName name="QB_ROW_317320" localSheetId="6" hidden="1">'General Ledger'!#REF!</definedName>
    <definedName name="QB_ROW_317320_1" localSheetId="6" hidden="1">'General Ledger'!#REF!</definedName>
    <definedName name="QB_ROW_317320_2" localSheetId="6" hidden="1">'General Ledger'!#REF!</definedName>
    <definedName name="QB_ROW_317320_3" localSheetId="6" hidden="1">'General Ledger'!$C$1267</definedName>
    <definedName name="QB_ROW_318020" localSheetId="6" hidden="1">'General Ledger'!#REF!</definedName>
    <definedName name="QB_ROW_318020_1" localSheetId="6" hidden="1">'General Ledger'!#REF!</definedName>
    <definedName name="QB_ROW_318020_2" localSheetId="6" hidden="1">'General Ledger'!#REF!</definedName>
    <definedName name="QB_ROW_318020_3" localSheetId="6" hidden="1">'General Ledger'!$C$1268</definedName>
    <definedName name="QB_ROW_318250">'BvA Detail'!#REF!</definedName>
    <definedName name="QB_ROW_3182500">'PL Class'!#REF!</definedName>
    <definedName name="QB_ROW_3182500_1" localSheetId="4" hidden="1">'PL Class'!#REF!</definedName>
    <definedName name="QB_ROW_3182500_2" localSheetId="4" hidden="1">'PL Class'!$F$106</definedName>
    <definedName name="QB_ROW_318320" localSheetId="6" hidden="1">'General Ledger'!#REF!</definedName>
    <definedName name="QB_ROW_318320_1" localSheetId="6" hidden="1">'General Ledger'!#REF!</definedName>
    <definedName name="QB_ROW_318320_2" localSheetId="6" hidden="1">'General Ledger'!#REF!</definedName>
    <definedName name="QB_ROW_318320_3" localSheetId="6" hidden="1">'General Ledger'!$C$1269</definedName>
    <definedName name="QB_ROW_319020" localSheetId="6" hidden="1">'General Ledger'!#REF!</definedName>
    <definedName name="QB_ROW_319020_1" localSheetId="6" hidden="1">'General Ledger'!#REF!</definedName>
    <definedName name="QB_ROW_319020_2" localSheetId="6" hidden="1">'General Ledger'!#REF!</definedName>
    <definedName name="QB_ROW_319020_3" localSheetId="6" hidden="1">'General Ledger'!$C$1270</definedName>
    <definedName name="QB_ROW_319250">'BvA Detail'!#REF!</definedName>
    <definedName name="QB_ROW_3192500">'PL Class'!#REF!</definedName>
    <definedName name="QB_ROW_319320" localSheetId="6" hidden="1">'General Ledger'!#REF!</definedName>
    <definedName name="QB_ROW_319320_1" localSheetId="6" hidden="1">'General Ledger'!#REF!</definedName>
    <definedName name="QB_ROW_319320_2" localSheetId="6" hidden="1">'General Ledger'!#REF!</definedName>
    <definedName name="QB_ROW_319320_3" localSheetId="6" hidden="1">'General Ledger'!$C$1271</definedName>
    <definedName name="QB_ROW_320020" localSheetId="6" hidden="1">'General Ledger'!#REF!</definedName>
    <definedName name="QB_ROW_320020_1" localSheetId="6" hidden="1">'General Ledger'!#REF!</definedName>
    <definedName name="QB_ROW_320020_2" localSheetId="6" hidden="1">'General Ledger'!#REF!</definedName>
    <definedName name="QB_ROW_320020_3" localSheetId="6" hidden="1">'General Ledger'!$C$1272</definedName>
    <definedName name="QB_ROW_320030" localSheetId="6" hidden="1">'General Ledger'!#REF!</definedName>
    <definedName name="QB_ROW_320030_1" localSheetId="6" hidden="1">'General Ledger'!#REF!</definedName>
    <definedName name="QB_ROW_320030_2" localSheetId="6" hidden="1">'General Ledger'!#REF!</definedName>
    <definedName name="QB_ROW_320030_3" localSheetId="6" hidden="1">'General Ledger'!$D$1275</definedName>
    <definedName name="QB_ROW_320320" localSheetId="6" hidden="1">'General Ledger'!#REF!</definedName>
    <definedName name="QB_ROW_320320_1" localSheetId="6" hidden="1">'General Ledger'!#REF!</definedName>
    <definedName name="QB_ROW_320320_2" localSheetId="6" hidden="1">'General Ledger'!#REF!</definedName>
    <definedName name="QB_ROW_320320_3" localSheetId="6" hidden="1">'General Ledger'!$C$1278</definedName>
    <definedName name="QB_ROW_320330" localSheetId="6" hidden="1">'General Ledger'!#REF!</definedName>
    <definedName name="QB_ROW_320330_1" localSheetId="6" hidden="1">'General Ledger'!#REF!</definedName>
    <definedName name="QB_ROW_320330_2" localSheetId="6" hidden="1">'General Ledger'!#REF!</definedName>
    <definedName name="QB_ROW_320330_3" localSheetId="6" hidden="1">'General Ledger'!$D$1277</definedName>
    <definedName name="QB_ROW_320350">'BvA Detail'!#REF!</definedName>
    <definedName name="QB_ROW_3203500">'PL Class'!#REF!</definedName>
    <definedName name="QB_ROW_3203500_1" localSheetId="4" hidden="1">'PL Class'!#REF!</definedName>
    <definedName name="QB_ROW_3203500_2" localSheetId="4" hidden="1">'PL Class'!$F$107</definedName>
    <definedName name="QB_ROW_3203500_3" localSheetId="4" hidden="1">'PL Class'!$F$110</definedName>
    <definedName name="QB_ROW_321020" localSheetId="6" hidden="1">'General Ledger'!#REF!</definedName>
    <definedName name="QB_ROW_321020_1" localSheetId="6" hidden="1">'General Ledger'!#REF!</definedName>
    <definedName name="QB_ROW_321020_2" localSheetId="6" hidden="1">'General Ledger'!#REF!</definedName>
    <definedName name="QB_ROW_321020_3" localSheetId="6" hidden="1">'General Ledger'!$C$1279</definedName>
    <definedName name="QB_ROW_321320" localSheetId="6" hidden="1">'General Ledger'!#REF!</definedName>
    <definedName name="QB_ROW_321320_1" localSheetId="6" hidden="1">'General Ledger'!#REF!</definedName>
    <definedName name="QB_ROW_321320_2" localSheetId="6" hidden="1">'General Ledger'!#REF!</definedName>
    <definedName name="QB_ROW_321320_3" localSheetId="6" hidden="1">'General Ledger'!$C$1280</definedName>
    <definedName name="QB_ROW_322020" localSheetId="6" hidden="1">'General Ledger'!#REF!</definedName>
    <definedName name="QB_ROW_322020_1" localSheetId="6" hidden="1">'General Ledger'!#REF!</definedName>
    <definedName name="QB_ROW_322020_2" localSheetId="6" hidden="1">'General Ledger'!#REF!</definedName>
    <definedName name="QB_ROW_322020_3" localSheetId="6" hidden="1">'General Ledger'!$C$1281</definedName>
    <definedName name="QB_ROW_322320" localSheetId="6" hidden="1">'General Ledger'!#REF!</definedName>
    <definedName name="QB_ROW_322320_1" localSheetId="6" hidden="1">'General Ledger'!#REF!</definedName>
    <definedName name="QB_ROW_322320_2" localSheetId="6" hidden="1">'General Ledger'!#REF!</definedName>
    <definedName name="QB_ROW_322320_3" localSheetId="6" hidden="1">'General Ledger'!$C$1282</definedName>
    <definedName name="QB_ROW_32301">'AP Aging'!#REF!</definedName>
    <definedName name="QB_ROW_323020" localSheetId="6" hidden="1">'General Ledger'!#REF!</definedName>
    <definedName name="QB_ROW_323020_1" localSheetId="6" hidden="1">'General Ledger'!#REF!</definedName>
    <definedName name="QB_ROW_323020_2" localSheetId="6" hidden="1">'General Ledger'!#REF!</definedName>
    <definedName name="QB_ROW_323020_3" localSheetId="6" hidden="1">'General Ledger'!$C$1293</definedName>
    <definedName name="QB_ROW_323030" localSheetId="6" hidden="1">'General Ledger'!#REF!</definedName>
    <definedName name="QB_ROW_323030_1" localSheetId="6" hidden="1">'General Ledger'!#REF!</definedName>
    <definedName name="QB_ROW_323030_2" localSheetId="6" hidden="1">'General Ledger'!#REF!</definedName>
    <definedName name="QB_ROW_323030_3" localSheetId="6" hidden="1">'General Ledger'!$D$1300</definedName>
    <definedName name="QB_ROW_323050">'BvA Detail'!#REF!</definedName>
    <definedName name="QB_ROW_3230500">'PL Class'!#REF!</definedName>
    <definedName name="QB_ROW_323320" localSheetId="6" hidden="1">'General Ledger'!#REF!</definedName>
    <definedName name="QB_ROW_323320_1" localSheetId="6" hidden="1">'General Ledger'!#REF!</definedName>
    <definedName name="QB_ROW_323320_2" localSheetId="6" hidden="1">'General Ledger'!#REF!</definedName>
    <definedName name="QB_ROW_323320_3" localSheetId="6" hidden="1">'General Ledger'!$C$1302</definedName>
    <definedName name="QB_ROW_323330" localSheetId="6" hidden="1">'General Ledger'!#REF!</definedName>
    <definedName name="QB_ROW_323330_1" localSheetId="6" hidden="1">'General Ledger'!#REF!</definedName>
    <definedName name="QB_ROW_323330_2" localSheetId="6" hidden="1">'General Ledger'!#REF!</definedName>
    <definedName name="QB_ROW_323330_3" localSheetId="6" hidden="1">'General Ledger'!$D$1301</definedName>
    <definedName name="QB_ROW_323350">'BvA Detail'!#REF!</definedName>
    <definedName name="QB_ROW_3233500">'PL Class'!#REF!</definedName>
    <definedName name="QB_ROW_324030" localSheetId="6" hidden="1">'General Ledger'!#REF!</definedName>
    <definedName name="QB_ROW_324030_1" localSheetId="6" hidden="1">'General Ledger'!#REF!</definedName>
    <definedName name="QB_ROW_324030_2" localSheetId="6" hidden="1">'General Ledger'!#REF!</definedName>
    <definedName name="QB_ROW_324030_3" localSheetId="6" hidden="1">'General Ledger'!$D$1294</definedName>
    <definedName name="QB_ROW_324260">'BvA Detail'!#REF!</definedName>
    <definedName name="QB_ROW_3242600">'PL Class'!#REF!</definedName>
    <definedName name="QB_ROW_324330" localSheetId="6" hidden="1">'General Ledger'!#REF!</definedName>
    <definedName name="QB_ROW_324330_1" localSheetId="6" hidden="1">'General Ledger'!#REF!</definedName>
    <definedName name="QB_ROW_324330_2" localSheetId="6" hidden="1">'General Ledger'!#REF!</definedName>
    <definedName name="QB_ROW_324330_3" localSheetId="6" hidden="1">'General Ledger'!$D$1295</definedName>
    <definedName name="QB_ROW_325030" localSheetId="6" hidden="1">'General Ledger'!#REF!</definedName>
    <definedName name="QB_ROW_325030_1" localSheetId="6" hidden="1">'General Ledger'!#REF!</definedName>
    <definedName name="QB_ROW_325030_2" localSheetId="6" hidden="1">'General Ledger'!#REF!</definedName>
    <definedName name="QB_ROW_325030_3" localSheetId="6" hidden="1">'General Ledger'!$D$1296</definedName>
    <definedName name="QB_ROW_325260">'BvA Detail'!#REF!</definedName>
    <definedName name="QB_ROW_325330" localSheetId="6" hidden="1">'General Ledger'!#REF!</definedName>
    <definedName name="QB_ROW_325330_1" localSheetId="6" hidden="1">'General Ledger'!#REF!</definedName>
    <definedName name="QB_ROW_325330_2" localSheetId="6" hidden="1">'General Ledger'!#REF!</definedName>
    <definedName name="QB_ROW_325330_3" localSheetId="6" hidden="1">'General Ledger'!$D$1297</definedName>
    <definedName name="QB_ROW_326030" localSheetId="6" hidden="1">'General Ledger'!#REF!</definedName>
    <definedName name="QB_ROW_326030_1" localSheetId="6" hidden="1">'General Ledger'!#REF!</definedName>
    <definedName name="QB_ROW_326030_2" localSheetId="6" hidden="1">'General Ledger'!#REF!</definedName>
    <definedName name="QB_ROW_326030_3" localSheetId="6" hidden="1">'General Ledger'!$D$1298</definedName>
    <definedName name="QB_ROW_326260">'BvA Detail'!#REF!</definedName>
    <definedName name="QB_ROW_326330" localSheetId="6" hidden="1">'General Ledger'!#REF!</definedName>
    <definedName name="QB_ROW_326330_1" localSheetId="6" hidden="1">'General Ledger'!#REF!</definedName>
    <definedName name="QB_ROW_326330_2" localSheetId="6" hidden="1">'General Ledger'!#REF!</definedName>
    <definedName name="QB_ROW_326330_3" localSheetId="6" hidden="1">'General Ledger'!$D$1299</definedName>
    <definedName name="QB_ROW_327020" localSheetId="6" hidden="1">'General Ledger'!#REF!</definedName>
    <definedName name="QB_ROW_327020_1" localSheetId="6" hidden="1">'General Ledger'!#REF!</definedName>
    <definedName name="QB_ROW_327020_2" localSheetId="6" hidden="1">'General Ledger'!#REF!</definedName>
    <definedName name="QB_ROW_327020_3" localSheetId="6" hidden="1">'General Ledger'!$C$1303</definedName>
    <definedName name="QB_ROW_327320" localSheetId="6" hidden="1">'General Ledger'!#REF!</definedName>
    <definedName name="QB_ROW_327320_1" localSheetId="6" hidden="1">'General Ledger'!#REF!</definedName>
    <definedName name="QB_ROW_327320_2" localSheetId="6" hidden="1">'General Ledger'!#REF!</definedName>
    <definedName name="QB_ROW_327320_3" localSheetId="6" hidden="1">'General Ledger'!$C$1304</definedName>
    <definedName name="QB_ROW_328020" localSheetId="6" hidden="1">'General Ledger'!#REF!</definedName>
    <definedName name="QB_ROW_328020_1" localSheetId="6" hidden="1">'General Ledger'!#REF!</definedName>
    <definedName name="QB_ROW_328020_2" localSheetId="6" hidden="1">'General Ledger'!#REF!</definedName>
    <definedName name="QB_ROW_328020_3" localSheetId="6" hidden="1">'General Ledger'!$C$1305</definedName>
    <definedName name="QB_ROW_328320" localSheetId="6" hidden="1">'General Ledger'!#REF!</definedName>
    <definedName name="QB_ROW_328320_1" localSheetId="6" hidden="1">'General Ledger'!#REF!</definedName>
    <definedName name="QB_ROW_328320_2" localSheetId="6" hidden="1">'General Ledger'!#REF!</definedName>
    <definedName name="QB_ROW_328320_3" localSheetId="6" hidden="1">'General Ledger'!$C$1306</definedName>
    <definedName name="QB_ROW_329010" localSheetId="6" hidden="1">'General Ledger'!#REF!</definedName>
    <definedName name="QB_ROW_329010_1" localSheetId="6" hidden="1">'General Ledger'!#REF!</definedName>
    <definedName name="QB_ROW_329010_2" localSheetId="6" hidden="1">'General Ledger'!#REF!</definedName>
    <definedName name="QB_ROW_329010_3" localSheetId="6" hidden="1">'General Ledger'!$B$1310</definedName>
    <definedName name="QB_ROW_329020" localSheetId="6" hidden="1">'General Ledger'!#REF!</definedName>
    <definedName name="QB_ROW_329020_1" localSheetId="6" hidden="1">'General Ledger'!#REF!</definedName>
    <definedName name="QB_ROW_329020_2" localSheetId="6" hidden="1">'General Ledger'!#REF!</definedName>
    <definedName name="QB_ROW_329020_3" localSheetId="6" hidden="1">'General Ledger'!$C$1315</definedName>
    <definedName name="QB_ROW_329310" localSheetId="6" hidden="1">'General Ledger'!#REF!</definedName>
    <definedName name="QB_ROW_329310_1" localSheetId="6" hidden="1">'General Ledger'!#REF!</definedName>
    <definedName name="QB_ROW_329310_2" localSheetId="6" hidden="1">'General Ledger'!#REF!</definedName>
    <definedName name="QB_ROW_329310_3" localSheetId="6" hidden="1">'General Ledger'!$B$1317</definedName>
    <definedName name="QB_ROW_329320" localSheetId="6" hidden="1">'General Ledger'!#REF!</definedName>
    <definedName name="QB_ROW_329320_1" localSheetId="6" hidden="1">'General Ledger'!#REF!</definedName>
    <definedName name="QB_ROW_329320_2" localSheetId="6" hidden="1">'General Ledger'!#REF!</definedName>
    <definedName name="QB_ROW_329320_3" localSheetId="6" hidden="1">'General Ledger'!$C$1316</definedName>
    <definedName name="QB_ROW_330020" localSheetId="6" hidden="1">'General Ledger'!#REF!</definedName>
    <definedName name="QB_ROW_330020_1" localSheetId="6" hidden="1">'General Ledger'!#REF!</definedName>
    <definedName name="QB_ROW_330020_2" localSheetId="6" hidden="1">'General Ledger'!#REF!</definedName>
    <definedName name="QB_ROW_330020_3" localSheetId="6" hidden="1">'General Ledger'!$C$1311</definedName>
    <definedName name="QB_ROW_330320" localSheetId="6" hidden="1">'General Ledger'!#REF!</definedName>
    <definedName name="QB_ROW_330320_1" localSheetId="6" hidden="1">'General Ledger'!#REF!</definedName>
    <definedName name="QB_ROW_330320_2" localSheetId="6" hidden="1">'General Ledger'!#REF!</definedName>
    <definedName name="QB_ROW_330320_3" localSheetId="6" hidden="1">'General Ledger'!$C$1312</definedName>
    <definedName name="QB_ROW_3310">'General Ledger'!#REF!</definedName>
    <definedName name="QB_ROW_3310_1" localSheetId="6" hidden="1">'General Ledger'!#REF!</definedName>
    <definedName name="QB_ROW_3310_2" localSheetId="6" hidden="1">'General Ledger'!#REF!</definedName>
    <definedName name="QB_ROW_3310_3" localSheetId="6" hidden="1">'General Ledger'!#REF!</definedName>
    <definedName name="QB_ROW_3310_4" localSheetId="6" hidden="1">'General Ledger'!$B$584</definedName>
    <definedName name="QB_ROW_331020" localSheetId="6" hidden="1">'General Ledger'!#REF!</definedName>
    <definedName name="QB_ROW_331020_1" localSheetId="6" hidden="1">'General Ledger'!#REF!</definedName>
    <definedName name="QB_ROW_331020_2" localSheetId="6" hidden="1">'General Ledger'!#REF!</definedName>
    <definedName name="QB_ROW_331020_3" localSheetId="6" hidden="1">'General Ledger'!$C$1313</definedName>
    <definedName name="QB_ROW_331320" localSheetId="6" hidden="1">'General Ledger'!#REF!</definedName>
    <definedName name="QB_ROW_331320_1" localSheetId="6" hidden="1">'General Ledger'!#REF!</definedName>
    <definedName name="QB_ROW_331320_2" localSheetId="6" hidden="1">'General Ledger'!#REF!</definedName>
    <definedName name="QB_ROW_331320_3" localSheetId="6" hidden="1">'General Ledger'!$C$1314</definedName>
    <definedName name="QB_ROW_332010" localSheetId="6" hidden="1">'General Ledger'!#REF!</definedName>
    <definedName name="QB_ROW_332010_1" localSheetId="6" hidden="1">'General Ledger'!#REF!</definedName>
    <definedName name="QB_ROW_332010_2" localSheetId="6" hidden="1">'General Ledger'!#REF!</definedName>
    <definedName name="QB_ROW_332010_3" localSheetId="6" hidden="1">'General Ledger'!$B$1362</definedName>
    <definedName name="QB_ROW_332020" localSheetId="6" hidden="1">'General Ledger'!#REF!</definedName>
    <definedName name="QB_ROW_332020_1" localSheetId="6" hidden="1">'General Ledger'!#REF!</definedName>
    <definedName name="QB_ROW_332020_2" localSheetId="6" hidden="1">'General Ledger'!#REF!</definedName>
    <definedName name="QB_ROW_332020_3" localSheetId="6" hidden="1">'General Ledger'!$C$1369</definedName>
    <definedName name="QB_ROW_3321">'Balance Sheet'!#REF!</definedName>
    <definedName name="QB_ROW_3321_1" localSheetId="3" hidden="1">'Balance Sheet'!#REF!</definedName>
    <definedName name="QB_ROW_3321_2" localSheetId="3" hidden="1">'Balance Sheet'!#REF!</definedName>
    <definedName name="QB_ROW_3321_3" localSheetId="3" hidden="1">'Balance Sheet'!$C$24</definedName>
    <definedName name="QB_ROW_332310" localSheetId="6" hidden="1">'General Ledger'!#REF!</definedName>
    <definedName name="QB_ROW_332310_1" localSheetId="6" hidden="1">'General Ledger'!#REF!</definedName>
    <definedName name="QB_ROW_332310_2" localSheetId="6" hidden="1">'General Ledger'!#REF!</definedName>
    <definedName name="QB_ROW_332310_3" localSheetId="6" hidden="1">'General Ledger'!$B$1371</definedName>
    <definedName name="QB_ROW_332320" localSheetId="6" hidden="1">'General Ledger'!#REF!</definedName>
    <definedName name="QB_ROW_332320_1" localSheetId="6" hidden="1">'General Ledger'!#REF!</definedName>
    <definedName name="QB_ROW_332320_2" localSheetId="6" hidden="1">'General Ledger'!#REF!</definedName>
    <definedName name="QB_ROW_332320_3" localSheetId="6" hidden="1">'General Ledger'!$C$1370</definedName>
    <definedName name="QB_ROW_333020" localSheetId="6" hidden="1">'General Ledger'!#REF!</definedName>
    <definedName name="QB_ROW_333020_1" localSheetId="6" hidden="1">'General Ledger'!#REF!</definedName>
    <definedName name="QB_ROW_333020_2" localSheetId="6" hidden="1">'General Ledger'!#REF!</definedName>
    <definedName name="QB_ROW_333020_3" localSheetId="6" hidden="1">'General Ledger'!$C$1365</definedName>
    <definedName name="QB_ROW_333320" localSheetId="6" hidden="1">'General Ledger'!#REF!</definedName>
    <definedName name="QB_ROW_333320_1" localSheetId="6" hidden="1">'General Ledger'!#REF!</definedName>
    <definedName name="QB_ROW_333320_2" localSheetId="6" hidden="1">'General Ledger'!#REF!</definedName>
    <definedName name="QB_ROW_333320_3" localSheetId="6" hidden="1">'General Ledger'!$C$1366</definedName>
    <definedName name="QB_ROW_334020" localSheetId="6" hidden="1">'General Ledger'!#REF!</definedName>
    <definedName name="QB_ROW_334020_1" localSheetId="6" hidden="1">'General Ledger'!#REF!</definedName>
    <definedName name="QB_ROW_334020_2" localSheetId="6" hidden="1">'General Ledger'!#REF!</definedName>
    <definedName name="QB_ROW_334020_3" localSheetId="6" hidden="1">'General Ledger'!$C$1367</definedName>
    <definedName name="QB_ROW_334320" localSheetId="6" hidden="1">'General Ledger'!#REF!</definedName>
    <definedName name="QB_ROW_334320_1" localSheetId="6" hidden="1">'General Ledger'!#REF!</definedName>
    <definedName name="QB_ROW_334320_2" localSheetId="6" hidden="1">'General Ledger'!#REF!</definedName>
    <definedName name="QB_ROW_334320_3" localSheetId="6" hidden="1">'General Ledger'!$C$1368</definedName>
    <definedName name="QB_ROW_335020" localSheetId="6" hidden="1">'General Ledger'!#REF!</definedName>
    <definedName name="QB_ROW_335020_1" localSheetId="6" hidden="1">'General Ledger'!#REF!</definedName>
    <definedName name="QB_ROW_335020_2" localSheetId="6" hidden="1">'General Ledger'!#REF!</definedName>
    <definedName name="QB_ROW_335020_3" localSheetId="6" hidden="1">'General Ledger'!$C$1363</definedName>
    <definedName name="QB_ROW_335320" localSheetId="6" hidden="1">'General Ledger'!#REF!</definedName>
    <definedName name="QB_ROW_335320_1" localSheetId="6" hidden="1">'General Ledger'!#REF!</definedName>
    <definedName name="QB_ROW_335320_2" localSheetId="6" hidden="1">'General Ledger'!#REF!</definedName>
    <definedName name="QB_ROW_335320_3" localSheetId="6" hidden="1">'General Ledger'!$C$1364</definedName>
    <definedName name="QB_ROW_336010" localSheetId="6" hidden="1">'General Ledger'!#REF!</definedName>
    <definedName name="QB_ROW_336010_1" localSheetId="6" hidden="1">'General Ledger'!#REF!</definedName>
    <definedName name="QB_ROW_336010_2" localSheetId="6" hidden="1">'General Ledger'!#REF!</definedName>
    <definedName name="QB_ROW_336010_3" localSheetId="6" hidden="1">'General Ledger'!$B$1412</definedName>
    <definedName name="QB_ROW_336240">'BvA Detail'!#REF!</definedName>
    <definedName name="QB_ROW_336310" localSheetId="6" hidden="1">'General Ledger'!#REF!</definedName>
    <definedName name="QB_ROW_336310_1" localSheetId="6" hidden="1">'General Ledger'!#REF!</definedName>
    <definedName name="QB_ROW_336310_2" localSheetId="6" hidden="1">'General Ledger'!#REF!</definedName>
    <definedName name="QB_ROW_336310_3" localSheetId="6" hidden="1">'General Ledger'!$B$1413</definedName>
    <definedName name="QB_ROW_337010" localSheetId="6" hidden="1">'General Ledger'!#REF!</definedName>
    <definedName name="QB_ROW_337010_1" localSheetId="6" hidden="1">'General Ledger'!#REF!</definedName>
    <definedName name="QB_ROW_337010_2" localSheetId="6" hidden="1">'General Ledger'!#REF!</definedName>
    <definedName name="QB_ROW_337010_3" localSheetId="6" hidden="1">'General Ledger'!$B$1414</definedName>
    <definedName name="QB_ROW_337020" localSheetId="6" hidden="1">'General Ledger'!#REF!</definedName>
    <definedName name="QB_ROW_337020_1" localSheetId="6" hidden="1">'General Ledger'!#REF!</definedName>
    <definedName name="QB_ROW_337020_2" localSheetId="6" hidden="1">'General Ledger'!#REF!</definedName>
    <definedName name="QB_ROW_337020_3" localSheetId="6" hidden="1">'General Ledger'!$C$1419</definedName>
    <definedName name="QB_ROW_337310" localSheetId="6" hidden="1">'General Ledger'!#REF!</definedName>
    <definedName name="QB_ROW_337310_1" localSheetId="6" hidden="1">'General Ledger'!#REF!</definedName>
    <definedName name="QB_ROW_337310_2" localSheetId="6" hidden="1">'General Ledger'!#REF!</definedName>
    <definedName name="QB_ROW_337310_3" localSheetId="6" hidden="1">'General Ledger'!$B$1421</definedName>
    <definedName name="QB_ROW_337320" localSheetId="6" hidden="1">'General Ledger'!#REF!</definedName>
    <definedName name="QB_ROW_337320_1" localSheetId="6" hidden="1">'General Ledger'!#REF!</definedName>
    <definedName name="QB_ROW_337320_2" localSheetId="6" hidden="1">'General Ledger'!#REF!</definedName>
    <definedName name="QB_ROW_337320_3" localSheetId="6" hidden="1">'General Ledger'!$C$1420</definedName>
    <definedName name="QB_ROW_338020" localSheetId="6" hidden="1">'General Ledger'!#REF!</definedName>
    <definedName name="QB_ROW_338020_1" localSheetId="6" hidden="1">'General Ledger'!#REF!</definedName>
    <definedName name="QB_ROW_338020_2" localSheetId="6" hidden="1">'General Ledger'!#REF!</definedName>
    <definedName name="QB_ROW_338020_3" localSheetId="6" hidden="1">'General Ledger'!$C$1415</definedName>
    <definedName name="QB_ROW_338320" localSheetId="6" hidden="1">'General Ledger'!#REF!</definedName>
    <definedName name="QB_ROW_338320_1" localSheetId="6" hidden="1">'General Ledger'!#REF!</definedName>
    <definedName name="QB_ROW_338320_2" localSheetId="6" hidden="1">'General Ledger'!#REF!</definedName>
    <definedName name="QB_ROW_338320_3" localSheetId="6" hidden="1">'General Ledger'!$C$1416</definedName>
    <definedName name="QB_ROW_339020" localSheetId="6" hidden="1">'General Ledger'!#REF!</definedName>
    <definedName name="QB_ROW_339020_1" localSheetId="6" hidden="1">'General Ledger'!#REF!</definedName>
    <definedName name="QB_ROW_339020_2" localSheetId="6" hidden="1">'General Ledger'!#REF!</definedName>
    <definedName name="QB_ROW_339020_3" localSheetId="6" hidden="1">'General Ledger'!$C$1417</definedName>
    <definedName name="QB_ROW_339320" localSheetId="6" hidden="1">'General Ledger'!#REF!</definedName>
    <definedName name="QB_ROW_339320_1" localSheetId="6" hidden="1">'General Ledger'!#REF!</definedName>
    <definedName name="QB_ROW_339320_2" localSheetId="6" hidden="1">'General Ledger'!#REF!</definedName>
    <definedName name="QB_ROW_339320_3" localSheetId="6" hidden="1">'General Ledger'!$C$1418</definedName>
    <definedName name="QB_ROW_340010" localSheetId="6" hidden="1">'General Ledger'!#REF!</definedName>
    <definedName name="QB_ROW_340010_1" localSheetId="6" hidden="1">'General Ledger'!#REF!</definedName>
    <definedName name="QB_ROW_340010_2" localSheetId="6" hidden="1">'General Ledger'!#REF!</definedName>
    <definedName name="QB_ROW_340010_3" localSheetId="6" hidden="1">'General Ledger'!$B$1466</definedName>
    <definedName name="QB_ROW_34010" localSheetId="6" hidden="1">'General Ledger'!#REF!</definedName>
    <definedName name="QB_ROW_34010_1" localSheetId="6" hidden="1">'General Ledger'!#REF!</definedName>
    <definedName name="QB_ROW_34010_2" localSheetId="6" hidden="1">'General Ledger'!#REF!</definedName>
    <definedName name="QB_ROW_34010_3" localSheetId="6" hidden="1">'General Ledger'!$B$1436</definedName>
    <definedName name="QB_ROW_340310" localSheetId="6" hidden="1">'General Ledger'!#REF!</definedName>
    <definedName name="QB_ROW_340310_1" localSheetId="6" hidden="1">'General Ledger'!#REF!</definedName>
    <definedName name="QB_ROW_340310_2" localSheetId="6" hidden="1">'General Ledger'!#REF!</definedName>
    <definedName name="QB_ROW_340310_3" localSheetId="6" hidden="1">'General Ledger'!$B$1467</definedName>
    <definedName name="QB_ROW_341030">'General Ledger'!#REF!</definedName>
    <definedName name="QB_ROW_341030_1" localSheetId="6" hidden="1">'General Ledger'!#REF!</definedName>
    <definedName name="QB_ROW_341030_2" localSheetId="6" hidden="1">'General Ledger'!#REF!</definedName>
    <definedName name="QB_ROW_341030_3" localSheetId="6" hidden="1">'General Ledger'!#REF!</definedName>
    <definedName name="QB_ROW_341030_4" localSheetId="6" hidden="1">'General Ledger'!$D$819</definedName>
    <definedName name="QB_ROW_341260">'BvA Detail'!#REF!</definedName>
    <definedName name="QB_ROW_3412600">'PL Class'!#REF!</definedName>
    <definedName name="QB_ROW_3412600_1" localSheetId="4" hidden="1">'PL Class'!$G$46</definedName>
    <definedName name="QB_ROW_341330">'General Ledger'!#REF!</definedName>
    <definedName name="QB_ROW_341330_1" localSheetId="6" hidden="1">'General Ledger'!#REF!</definedName>
    <definedName name="QB_ROW_341330_2" localSheetId="6" hidden="1">'General Ledger'!#REF!</definedName>
    <definedName name="QB_ROW_341330_3" localSheetId="6" hidden="1">'General Ledger'!#REF!</definedName>
    <definedName name="QB_ROW_341330_4" localSheetId="6" hidden="1">'General Ledger'!$D$822</definedName>
    <definedName name="QB_ROW_342030" localSheetId="6" hidden="1">'General Ledger'!#REF!</definedName>
    <definedName name="QB_ROW_342030_1" localSheetId="6" hidden="1">'General Ledger'!#REF!</definedName>
    <definedName name="QB_ROW_342030_2" localSheetId="6" hidden="1">'General Ledger'!#REF!</definedName>
    <definedName name="QB_ROW_342030_3" localSheetId="6" hidden="1">'General Ledger'!$D$1095</definedName>
    <definedName name="QB_ROW_342260">'BvA Detail'!#REF!</definedName>
    <definedName name="QB_ROW_3422600">'PL Class'!#REF!</definedName>
    <definedName name="QB_ROW_3422600_1" localSheetId="4" hidden="1">'PL Class'!$G$82</definedName>
    <definedName name="QB_ROW_342330" localSheetId="6" hidden="1">'General Ledger'!#REF!</definedName>
    <definedName name="QB_ROW_342330_1" localSheetId="6" hidden="1">'General Ledger'!#REF!</definedName>
    <definedName name="QB_ROW_342330_2" localSheetId="6" hidden="1">'General Ledger'!#REF!</definedName>
    <definedName name="QB_ROW_342330_3" localSheetId="6" hidden="1">'General Ledger'!$D$1097</definedName>
    <definedName name="QB_ROW_343030" localSheetId="6" hidden="1">'General Ledger'!#REF!</definedName>
    <definedName name="QB_ROW_343030_1" localSheetId="6" hidden="1">'General Ledger'!#REF!</definedName>
    <definedName name="QB_ROW_343030_2" localSheetId="6" hidden="1">'General Ledger'!#REF!</definedName>
    <definedName name="QB_ROW_343030_3" localSheetId="6" hidden="1">'General Ledger'!$D$1098</definedName>
    <definedName name="QB_ROW_34310" localSheetId="6" hidden="1">'General Ledger'!#REF!</definedName>
    <definedName name="QB_ROW_34310_1" localSheetId="6" hidden="1">'General Ledger'!#REF!</definedName>
    <definedName name="QB_ROW_34310_2" localSheetId="6" hidden="1">'General Ledger'!#REF!</definedName>
    <definedName name="QB_ROW_34310_3" localSheetId="6" hidden="1">'General Ledger'!$B$1437</definedName>
    <definedName name="QB_ROW_343330" localSheetId="6" hidden="1">'General Ledger'!#REF!</definedName>
    <definedName name="QB_ROW_343330_1" localSheetId="6" hidden="1">'General Ledger'!#REF!</definedName>
    <definedName name="QB_ROW_343330_2" localSheetId="6" hidden="1">'General Ledger'!#REF!</definedName>
    <definedName name="QB_ROW_343330_3" localSheetId="6" hidden="1">'General Ledger'!$D$1099</definedName>
    <definedName name="QB_ROW_344030" localSheetId="6" hidden="1">'General Ledger'!#REF!</definedName>
    <definedName name="QB_ROW_344030_1" localSheetId="6" hidden="1">'General Ledger'!#REF!</definedName>
    <definedName name="QB_ROW_344030_2" localSheetId="6" hidden="1">'General Ledger'!#REF!</definedName>
    <definedName name="QB_ROW_344030_3" localSheetId="6" hidden="1">'General Ledger'!$D$1100</definedName>
    <definedName name="QB_ROW_344260">'BvA Detail'!#REF!</definedName>
    <definedName name="QB_ROW_3442600">'PL Class'!#REF!</definedName>
    <definedName name="QB_ROW_3442600_1" localSheetId="4" hidden="1">'PL Class'!$G$83</definedName>
    <definedName name="QB_ROW_344330" localSheetId="6" hidden="1">'General Ledger'!#REF!</definedName>
    <definedName name="QB_ROW_344330_1" localSheetId="6" hidden="1">'General Ledger'!#REF!</definedName>
    <definedName name="QB_ROW_344330_2" localSheetId="6" hidden="1">'General Ledger'!#REF!</definedName>
    <definedName name="QB_ROW_344330_3" localSheetId="6" hidden="1">'General Ledger'!$D$1108</definedName>
    <definedName name="QB_ROW_345030" localSheetId="6" hidden="1">'General Ledger'!#REF!</definedName>
    <definedName name="QB_ROW_345030_1" localSheetId="6" hidden="1">'General Ledger'!#REF!</definedName>
    <definedName name="QB_ROW_345030_2" localSheetId="6" hidden="1">'General Ledger'!#REF!</definedName>
    <definedName name="QB_ROW_345030_3" localSheetId="6" hidden="1">'General Ledger'!$D$1109</definedName>
    <definedName name="QB_ROW_345260">'BvA Detail'!#REF!</definedName>
    <definedName name="QB_ROW_3452600">'PL Class'!#REF!</definedName>
    <definedName name="QB_ROW_3452600_1" localSheetId="4" hidden="1">'PL Class'!#REF!</definedName>
    <definedName name="QB_ROW_3452600_2" localSheetId="4" hidden="1">'PL Class'!$G$84</definedName>
    <definedName name="QB_ROW_345330" localSheetId="6" hidden="1">'General Ledger'!#REF!</definedName>
    <definedName name="QB_ROW_345330_1" localSheetId="6" hidden="1">'General Ledger'!#REF!</definedName>
    <definedName name="QB_ROW_345330_2" localSheetId="6" hidden="1">'General Ledger'!#REF!</definedName>
    <definedName name="QB_ROW_345330_3" localSheetId="6" hidden="1">'General Ledger'!$D$1117</definedName>
    <definedName name="QB_ROW_346020">'General Ledger'!#REF!</definedName>
    <definedName name="QB_ROW_346020_1" localSheetId="6" hidden="1">'General Ledger'!#REF!</definedName>
    <definedName name="QB_ROW_346020_2" localSheetId="6" hidden="1">'General Ledger'!#REF!</definedName>
    <definedName name="QB_ROW_346020_3" localSheetId="6" hidden="1">'General Ledger'!#REF!</definedName>
    <definedName name="QB_ROW_346020_4" localSheetId="6" hidden="1">'General Ledger'!$C$778</definedName>
    <definedName name="QB_ROW_346250">'BvA Detail'!#REF!</definedName>
    <definedName name="QB_ROW_3462500">'PL Class'!#REF!</definedName>
    <definedName name="QB_ROW_3462500_1" localSheetId="4" hidden="1">'PL Class'!#REF!</definedName>
    <definedName name="QB_ROW_3462500_2" localSheetId="4" hidden="1">'PL Class'!$F$40</definedName>
    <definedName name="QB_ROW_3462500_3" localSheetId="4" hidden="1">'PL Class'!$F$36</definedName>
    <definedName name="QB_ROW_346320">'General Ledger'!#REF!</definedName>
    <definedName name="QB_ROW_346320_1" localSheetId="6" hidden="1">'General Ledger'!#REF!</definedName>
    <definedName name="QB_ROW_346320_2" localSheetId="6" hidden="1">'General Ledger'!#REF!</definedName>
    <definedName name="QB_ROW_346320_3" localSheetId="6" hidden="1">'General Ledger'!#REF!</definedName>
    <definedName name="QB_ROW_346320_4" localSheetId="6" hidden="1">'General Ledger'!$C$780</definedName>
    <definedName name="QB_ROW_347020">'General Ledger'!#REF!</definedName>
    <definedName name="QB_ROW_347020_1" localSheetId="6" hidden="1">'General Ledger'!#REF!</definedName>
    <definedName name="QB_ROW_347020_2" localSheetId="6" hidden="1">'General Ledger'!#REF!</definedName>
    <definedName name="QB_ROW_347020_3" localSheetId="6" hidden="1">'General Ledger'!#REF!</definedName>
    <definedName name="QB_ROW_347020_4" localSheetId="6" hidden="1">'General Ledger'!$C$785</definedName>
    <definedName name="QB_ROW_347320">'General Ledger'!#REF!</definedName>
    <definedName name="QB_ROW_347320_1" localSheetId="6" hidden="1">'General Ledger'!#REF!</definedName>
    <definedName name="QB_ROW_347320_2" localSheetId="6" hidden="1">'General Ledger'!#REF!</definedName>
    <definedName name="QB_ROW_347320_3" localSheetId="6" hidden="1">'General Ledger'!#REF!</definedName>
    <definedName name="QB_ROW_347320_4" localSheetId="6" hidden="1">'General Ledger'!$C$786</definedName>
    <definedName name="QB_ROW_348010">'General Ledger'!#REF!</definedName>
    <definedName name="QB_ROW_348010_1" localSheetId="6" hidden="1">'General Ledger'!#REF!</definedName>
    <definedName name="QB_ROW_348010_2" localSheetId="6" hidden="1">'General Ledger'!#REF!</definedName>
    <definedName name="QB_ROW_348010_3" localSheetId="6" hidden="1">'General Ledger'!#REF!</definedName>
    <definedName name="QB_ROW_348010_4" localSheetId="6" hidden="1">'General Ledger'!$B$282</definedName>
    <definedName name="QB_ROW_348220">'Balance Sheet'!#REF!</definedName>
    <definedName name="QB_ROW_348220_1" localSheetId="3" hidden="1">'Balance Sheet'!#REF!</definedName>
    <definedName name="QB_ROW_348220_2" localSheetId="3" hidden="1">'Balance Sheet'!#REF!</definedName>
    <definedName name="QB_ROW_348220_3" localSheetId="3" hidden="1">'Balance Sheet'!$C$41</definedName>
    <definedName name="QB_ROW_348310">'General Ledger'!#REF!</definedName>
    <definedName name="QB_ROW_348310_1" localSheetId="6" hidden="1">'General Ledger'!#REF!</definedName>
    <definedName name="QB_ROW_348310_2" localSheetId="6" hidden="1">'General Ledger'!#REF!</definedName>
    <definedName name="QB_ROW_348310_3" localSheetId="6" hidden="1">'General Ledger'!#REF!</definedName>
    <definedName name="QB_ROW_348310_4" localSheetId="6" hidden="1">'General Ledger'!$B$283</definedName>
    <definedName name="QB_ROW_349010">'General Ledger'!#REF!</definedName>
    <definedName name="QB_ROW_349010_1" localSheetId="6" hidden="1">'General Ledger'!#REF!</definedName>
    <definedName name="QB_ROW_349010_2" localSheetId="6" hidden="1">'General Ledger'!#REF!</definedName>
    <definedName name="QB_ROW_349010_3" localSheetId="6" hidden="1">'General Ledger'!#REF!</definedName>
    <definedName name="QB_ROW_349010_4" localSheetId="6" hidden="1">'General Ledger'!$B$280</definedName>
    <definedName name="QB_ROW_349220">'Balance Sheet'!#REF!</definedName>
    <definedName name="QB_ROW_349310">'General Ledger'!#REF!</definedName>
    <definedName name="QB_ROW_349310_1" localSheetId="6" hidden="1">'General Ledger'!#REF!</definedName>
    <definedName name="QB_ROW_349310_2" localSheetId="6" hidden="1">'General Ledger'!#REF!</definedName>
    <definedName name="QB_ROW_349310_3" localSheetId="6" hidden="1">'General Ledger'!#REF!</definedName>
    <definedName name="QB_ROW_349310_4" localSheetId="6" hidden="1">'General Ledger'!$B$281</definedName>
    <definedName name="QB_ROW_350010" localSheetId="6" hidden="1">'General Ledger'!#REF!</definedName>
    <definedName name="QB_ROW_350010_1" localSheetId="6" hidden="1">'General Ledger'!#REF!</definedName>
    <definedName name="QB_ROW_350010_2" localSheetId="6" hidden="1">'General Ledger'!#REF!</definedName>
    <definedName name="QB_ROW_350010_3" localSheetId="6" hidden="1">'General Ledger'!$B$1372</definedName>
    <definedName name="QB_ROW_350020" localSheetId="6" hidden="1">'General Ledger'!#REF!</definedName>
    <definedName name="QB_ROW_350020_1" localSheetId="6" hidden="1">'General Ledger'!#REF!</definedName>
    <definedName name="QB_ROW_350020_2" localSheetId="6" hidden="1">'General Ledger'!#REF!</definedName>
    <definedName name="QB_ROW_350020_3" localSheetId="6" hidden="1">'General Ledger'!$C$1409</definedName>
    <definedName name="QB_ROW_350040">'BvA Detail'!#REF!</definedName>
    <definedName name="QB_ROW_350310" localSheetId="6" hidden="1">'General Ledger'!#REF!</definedName>
    <definedName name="QB_ROW_350310_1" localSheetId="6" hidden="1">'General Ledger'!#REF!</definedName>
    <definedName name="QB_ROW_350310_2" localSheetId="6" hidden="1">'General Ledger'!#REF!</definedName>
    <definedName name="QB_ROW_350310_3" localSheetId="6" hidden="1">'General Ledger'!$B$1411</definedName>
    <definedName name="QB_ROW_350320" localSheetId="6" hidden="1">'General Ledger'!#REF!</definedName>
    <definedName name="QB_ROW_350320_1" localSheetId="6" hidden="1">'General Ledger'!#REF!</definedName>
    <definedName name="QB_ROW_350320_2" localSheetId="6" hidden="1">'General Ledger'!#REF!</definedName>
    <definedName name="QB_ROW_350320_3" localSheetId="6" hidden="1">'General Ledger'!$C$1410</definedName>
    <definedName name="QB_ROW_350340">'BvA Detail'!#REF!</definedName>
    <definedName name="QB_ROW_351020" localSheetId="6" hidden="1">'General Ledger'!#REF!</definedName>
    <definedName name="QB_ROW_351020_1" localSheetId="6" hidden="1">'General Ledger'!#REF!</definedName>
    <definedName name="QB_ROW_351020_2" localSheetId="6" hidden="1">'General Ledger'!#REF!</definedName>
    <definedName name="QB_ROW_351020_3" localSheetId="6" hidden="1">'General Ledger'!$C$1373</definedName>
    <definedName name="QB_ROW_351030" localSheetId="6" hidden="1">'General Ledger'!#REF!</definedName>
    <definedName name="QB_ROW_351030_1" localSheetId="6" hidden="1">'General Ledger'!#REF!</definedName>
    <definedName name="QB_ROW_351030_2" localSheetId="6" hidden="1">'General Ledger'!#REF!</definedName>
    <definedName name="QB_ROW_351030_3" localSheetId="6" hidden="1">'General Ledger'!$D$1380</definedName>
    <definedName name="QB_ROW_351320" localSheetId="6" hidden="1">'General Ledger'!#REF!</definedName>
    <definedName name="QB_ROW_351320_1" localSheetId="6" hidden="1">'General Ledger'!#REF!</definedName>
    <definedName name="QB_ROW_351320_2" localSheetId="6" hidden="1">'General Ledger'!#REF!</definedName>
    <definedName name="QB_ROW_351320_3" localSheetId="6" hidden="1">'General Ledger'!$C$1382</definedName>
    <definedName name="QB_ROW_351330" localSheetId="6" hidden="1">'General Ledger'!#REF!</definedName>
    <definedName name="QB_ROW_351330_1" localSheetId="6" hidden="1">'General Ledger'!#REF!</definedName>
    <definedName name="QB_ROW_351330_2" localSheetId="6" hidden="1">'General Ledger'!#REF!</definedName>
    <definedName name="QB_ROW_351330_3" localSheetId="6" hidden="1">'General Ledger'!$D$1381</definedName>
    <definedName name="QB_ROW_352030" localSheetId="6" hidden="1">'General Ledger'!#REF!</definedName>
    <definedName name="QB_ROW_352030_1" localSheetId="6" hidden="1">'General Ledger'!#REF!</definedName>
    <definedName name="QB_ROW_352030_2" localSheetId="6" hidden="1">'General Ledger'!#REF!</definedName>
    <definedName name="QB_ROW_352030_3" localSheetId="6" hidden="1">'General Ledger'!$D$1374</definedName>
    <definedName name="QB_ROW_352330" localSheetId="6" hidden="1">'General Ledger'!#REF!</definedName>
    <definedName name="QB_ROW_352330_1" localSheetId="6" hidden="1">'General Ledger'!#REF!</definedName>
    <definedName name="QB_ROW_352330_2" localSheetId="6" hidden="1">'General Ledger'!#REF!</definedName>
    <definedName name="QB_ROW_352330_3" localSheetId="6" hidden="1">'General Ledger'!$D$1375</definedName>
    <definedName name="QB_ROW_353030" localSheetId="6" hidden="1">'General Ledger'!#REF!</definedName>
    <definedName name="QB_ROW_353030_1" localSheetId="6" hidden="1">'General Ledger'!#REF!</definedName>
    <definedName name="QB_ROW_353030_2" localSheetId="6" hidden="1">'General Ledger'!#REF!</definedName>
    <definedName name="QB_ROW_353030_3" localSheetId="6" hidden="1">'General Ledger'!$D$1376</definedName>
    <definedName name="QB_ROW_353330" localSheetId="6" hidden="1">'General Ledger'!#REF!</definedName>
    <definedName name="QB_ROW_353330_1" localSheetId="6" hidden="1">'General Ledger'!#REF!</definedName>
    <definedName name="QB_ROW_353330_2" localSheetId="6" hidden="1">'General Ledger'!#REF!</definedName>
    <definedName name="QB_ROW_353330_3" localSheetId="6" hidden="1">'General Ledger'!$D$1377</definedName>
    <definedName name="QB_ROW_354030" localSheetId="6" hidden="1">'General Ledger'!#REF!</definedName>
    <definedName name="QB_ROW_354030_1" localSheetId="6" hidden="1">'General Ledger'!#REF!</definedName>
    <definedName name="QB_ROW_354030_2" localSheetId="6" hidden="1">'General Ledger'!#REF!</definedName>
    <definedName name="QB_ROW_354030_3" localSheetId="6" hidden="1">'General Ledger'!$D$1378</definedName>
    <definedName name="QB_ROW_354330" localSheetId="6" hidden="1">'General Ledger'!#REF!</definedName>
    <definedName name="QB_ROW_354330_1" localSheetId="6" hidden="1">'General Ledger'!#REF!</definedName>
    <definedName name="QB_ROW_354330_2" localSheetId="6" hidden="1">'General Ledger'!#REF!</definedName>
    <definedName name="QB_ROW_354330_3" localSheetId="6" hidden="1">'General Ledger'!$D$1379</definedName>
    <definedName name="QB_ROW_355020" localSheetId="6" hidden="1">'General Ledger'!#REF!</definedName>
    <definedName name="QB_ROW_355020_1" localSheetId="6" hidden="1">'General Ledger'!#REF!</definedName>
    <definedName name="QB_ROW_355020_2" localSheetId="6" hidden="1">'General Ledger'!#REF!</definedName>
    <definedName name="QB_ROW_355020_3" localSheetId="6" hidden="1">'General Ledger'!$C$1383</definedName>
    <definedName name="QB_ROW_355320" localSheetId="6" hidden="1">'General Ledger'!#REF!</definedName>
    <definedName name="QB_ROW_355320_1" localSheetId="6" hidden="1">'General Ledger'!#REF!</definedName>
    <definedName name="QB_ROW_355320_2" localSheetId="6" hidden="1">'General Ledger'!#REF!</definedName>
    <definedName name="QB_ROW_355320_3" localSheetId="6" hidden="1">'General Ledger'!$C$1384</definedName>
    <definedName name="QB_ROW_356020" localSheetId="6" hidden="1">'General Ledger'!#REF!</definedName>
    <definedName name="QB_ROW_356020_1" localSheetId="6" hidden="1">'General Ledger'!#REF!</definedName>
    <definedName name="QB_ROW_356020_2" localSheetId="6" hidden="1">'General Ledger'!#REF!</definedName>
    <definedName name="QB_ROW_356020_3" localSheetId="6" hidden="1">'General Ledger'!$C$1385</definedName>
    <definedName name="QB_ROW_356320" localSheetId="6" hidden="1">'General Ledger'!#REF!</definedName>
    <definedName name="QB_ROW_356320_1" localSheetId="6" hidden="1">'General Ledger'!#REF!</definedName>
    <definedName name="QB_ROW_356320_2" localSheetId="6" hidden="1">'General Ledger'!#REF!</definedName>
    <definedName name="QB_ROW_356320_3" localSheetId="6" hidden="1">'General Ledger'!$C$1386</definedName>
    <definedName name="QB_ROW_357020" localSheetId="6" hidden="1">'General Ledger'!#REF!</definedName>
    <definedName name="QB_ROW_357020_1" localSheetId="6" hidden="1">'General Ledger'!#REF!</definedName>
    <definedName name="QB_ROW_357020_2" localSheetId="6" hidden="1">'General Ledger'!#REF!</definedName>
    <definedName name="QB_ROW_357020_3" localSheetId="6" hidden="1">'General Ledger'!$C$1387</definedName>
    <definedName name="QB_ROW_357250">'BvA Detail'!#REF!</definedName>
    <definedName name="QB_ROW_357320" localSheetId="6" hidden="1">'General Ledger'!#REF!</definedName>
    <definedName name="QB_ROW_357320_1" localSheetId="6" hidden="1">'General Ledger'!#REF!</definedName>
    <definedName name="QB_ROW_357320_2" localSheetId="6" hidden="1">'General Ledger'!#REF!</definedName>
    <definedName name="QB_ROW_357320_3" localSheetId="6" hidden="1">'General Ledger'!$C$1388</definedName>
    <definedName name="QB_ROW_358020" localSheetId="6" hidden="1">'General Ledger'!#REF!</definedName>
    <definedName name="QB_ROW_358020_1" localSheetId="6" hidden="1">'General Ledger'!#REF!</definedName>
    <definedName name="QB_ROW_358020_2" localSheetId="6" hidden="1">'General Ledger'!#REF!</definedName>
    <definedName name="QB_ROW_358020_3" localSheetId="6" hidden="1">'General Ledger'!$C$1389</definedName>
    <definedName name="QB_ROW_358320" localSheetId="6" hidden="1">'General Ledger'!#REF!</definedName>
    <definedName name="QB_ROW_358320_1" localSheetId="6" hidden="1">'General Ledger'!#REF!</definedName>
    <definedName name="QB_ROW_358320_2" localSheetId="6" hidden="1">'General Ledger'!#REF!</definedName>
    <definedName name="QB_ROW_358320_3" localSheetId="6" hidden="1">'General Ledger'!$C$1390</definedName>
    <definedName name="QB_ROW_359020" localSheetId="6" hidden="1">'General Ledger'!#REF!</definedName>
    <definedName name="QB_ROW_359020_1" localSheetId="6" hidden="1">'General Ledger'!#REF!</definedName>
    <definedName name="QB_ROW_359020_2" localSheetId="6" hidden="1">'General Ledger'!#REF!</definedName>
    <definedName name="QB_ROW_359020_3" localSheetId="6" hidden="1">'General Ledger'!$C$1391</definedName>
    <definedName name="QB_ROW_359320" localSheetId="6" hidden="1">'General Ledger'!#REF!</definedName>
    <definedName name="QB_ROW_359320_1" localSheetId="6" hidden="1">'General Ledger'!#REF!</definedName>
    <definedName name="QB_ROW_359320_2" localSheetId="6" hidden="1">'General Ledger'!#REF!</definedName>
    <definedName name="QB_ROW_359320_3" localSheetId="6" hidden="1">'General Ledger'!$C$1392</definedName>
    <definedName name="QB_ROW_360020" localSheetId="6" hidden="1">'General Ledger'!#REF!</definedName>
    <definedName name="QB_ROW_360020_1" localSheetId="6" hidden="1">'General Ledger'!#REF!</definedName>
    <definedName name="QB_ROW_360020_2" localSheetId="6" hidden="1">'General Ledger'!#REF!</definedName>
    <definedName name="QB_ROW_360020_3" localSheetId="6" hidden="1">'General Ledger'!$C$1393</definedName>
    <definedName name="QB_ROW_360320" localSheetId="6" hidden="1">'General Ledger'!#REF!</definedName>
    <definedName name="QB_ROW_360320_1" localSheetId="6" hidden="1">'General Ledger'!#REF!</definedName>
    <definedName name="QB_ROW_360320_2" localSheetId="6" hidden="1">'General Ledger'!#REF!</definedName>
    <definedName name="QB_ROW_360320_3" localSheetId="6" hidden="1">'General Ledger'!$C$1394</definedName>
    <definedName name="QB_ROW_361020" localSheetId="6" hidden="1">'General Ledger'!#REF!</definedName>
    <definedName name="QB_ROW_361020_1" localSheetId="6" hidden="1">'General Ledger'!#REF!</definedName>
    <definedName name="QB_ROW_361020_2" localSheetId="6" hidden="1">'General Ledger'!#REF!</definedName>
    <definedName name="QB_ROW_361020_3" localSheetId="6" hidden="1">'General Ledger'!$C$1395</definedName>
    <definedName name="QB_ROW_361320" localSheetId="6" hidden="1">'General Ledger'!#REF!</definedName>
    <definedName name="QB_ROW_361320_1" localSheetId="6" hidden="1">'General Ledger'!#REF!</definedName>
    <definedName name="QB_ROW_361320_2" localSheetId="6" hidden="1">'General Ledger'!#REF!</definedName>
    <definedName name="QB_ROW_361320_3" localSheetId="6" hidden="1">'General Ledger'!$C$1396</definedName>
    <definedName name="QB_ROW_362020" localSheetId="6" hidden="1">'General Ledger'!#REF!</definedName>
    <definedName name="QB_ROW_362020_1" localSheetId="6" hidden="1">'General Ledger'!#REF!</definedName>
    <definedName name="QB_ROW_362020_2" localSheetId="6" hidden="1">'General Ledger'!#REF!</definedName>
    <definedName name="QB_ROW_362020_3" localSheetId="6" hidden="1">'General Ledger'!$C$1397</definedName>
    <definedName name="QB_ROW_362320" localSheetId="6" hidden="1">'General Ledger'!#REF!</definedName>
    <definedName name="QB_ROW_362320_1" localSheetId="6" hidden="1">'General Ledger'!#REF!</definedName>
    <definedName name="QB_ROW_362320_2" localSheetId="6" hidden="1">'General Ledger'!#REF!</definedName>
    <definedName name="QB_ROW_362320_3" localSheetId="6" hidden="1">'General Ledger'!$C$1398</definedName>
    <definedName name="QB_ROW_363020" localSheetId="6" hidden="1">'General Ledger'!#REF!</definedName>
    <definedName name="QB_ROW_363020_1" localSheetId="6" hidden="1">'General Ledger'!#REF!</definedName>
    <definedName name="QB_ROW_363020_2" localSheetId="6" hidden="1">'General Ledger'!#REF!</definedName>
    <definedName name="QB_ROW_363020_3" localSheetId="6" hidden="1">'General Ledger'!$C$1399</definedName>
    <definedName name="QB_ROW_363320" localSheetId="6" hidden="1">'General Ledger'!#REF!</definedName>
    <definedName name="QB_ROW_363320_1" localSheetId="6" hidden="1">'General Ledger'!#REF!</definedName>
    <definedName name="QB_ROW_363320_2" localSheetId="6" hidden="1">'General Ledger'!#REF!</definedName>
    <definedName name="QB_ROW_363320_3" localSheetId="6" hidden="1">'General Ledger'!$C$1400</definedName>
    <definedName name="QB_ROW_364020" localSheetId="6" hidden="1">'General Ledger'!#REF!</definedName>
    <definedName name="QB_ROW_364020_1" localSheetId="6" hidden="1">'General Ledger'!#REF!</definedName>
    <definedName name="QB_ROW_364020_2" localSheetId="6" hidden="1">'General Ledger'!#REF!</definedName>
    <definedName name="QB_ROW_364020_3" localSheetId="6" hidden="1">'General Ledger'!$C$1405</definedName>
    <definedName name="QB_ROW_364320" localSheetId="6" hidden="1">'General Ledger'!#REF!</definedName>
    <definedName name="QB_ROW_364320_1" localSheetId="6" hidden="1">'General Ledger'!#REF!</definedName>
    <definedName name="QB_ROW_364320_2" localSheetId="6" hidden="1">'General Ledger'!#REF!</definedName>
    <definedName name="QB_ROW_364320_3" localSheetId="6" hidden="1">'General Ledger'!$C$1406</definedName>
    <definedName name="QB_ROW_365020" localSheetId="6" hidden="1">'General Ledger'!#REF!</definedName>
    <definedName name="QB_ROW_365020_1" localSheetId="6" hidden="1">'General Ledger'!#REF!</definedName>
    <definedName name="QB_ROW_365020_2" localSheetId="6" hidden="1">'General Ledger'!#REF!</definedName>
    <definedName name="QB_ROW_365020_3" localSheetId="6" hidden="1">'General Ledger'!$C$1407</definedName>
    <definedName name="QB_ROW_365250">'BvA Detail'!#REF!</definedName>
    <definedName name="QB_ROW_365320" localSheetId="6" hidden="1">'General Ledger'!#REF!</definedName>
    <definedName name="QB_ROW_365320_1" localSheetId="6" hidden="1">'General Ledger'!#REF!</definedName>
    <definedName name="QB_ROW_365320_2" localSheetId="6" hidden="1">'General Ledger'!#REF!</definedName>
    <definedName name="QB_ROW_365320_3" localSheetId="6" hidden="1">'General Ledger'!$C$1408</definedName>
    <definedName name="QB_ROW_367020" localSheetId="6" hidden="1">'General Ledger'!#REF!</definedName>
    <definedName name="QB_ROW_367020_1" localSheetId="6" hidden="1">'General Ledger'!#REF!</definedName>
    <definedName name="QB_ROW_367020_2" localSheetId="6" hidden="1">'General Ledger'!#REF!</definedName>
    <definedName name="QB_ROW_367020_3" localSheetId="6" hidden="1">'General Ledger'!$C$1079</definedName>
    <definedName name="QB_ROW_367030" localSheetId="6" hidden="1">'General Ledger'!#REF!</definedName>
    <definedName name="QB_ROW_367030_1" localSheetId="6" hidden="1">'General Ledger'!#REF!</definedName>
    <definedName name="QB_ROW_367030_2" localSheetId="6" hidden="1">'General Ledger'!#REF!</definedName>
    <definedName name="QB_ROW_367030_3" localSheetId="6" hidden="1">'General Ledger'!$D$1091</definedName>
    <definedName name="QB_ROW_367050">'BvA Detail'!#REF!</definedName>
    <definedName name="QB_ROW_3670500">'PL Class'!#REF!</definedName>
    <definedName name="QB_ROW_3670500_1" localSheetId="4" hidden="1">'PL Class'!#REF!</definedName>
    <definedName name="QB_ROW_3670500_2" localSheetId="4" hidden="1">'PL Class'!$F$81</definedName>
    <definedName name="QB_ROW_3670500_3" localSheetId="4" hidden="1">'PL Class'!$F$78</definedName>
    <definedName name="QB_ROW_367320" localSheetId="6" hidden="1">'General Ledger'!#REF!</definedName>
    <definedName name="QB_ROW_367320_1" localSheetId="6" hidden="1">'General Ledger'!#REF!</definedName>
    <definedName name="QB_ROW_367320_2" localSheetId="6" hidden="1">'General Ledger'!#REF!</definedName>
    <definedName name="QB_ROW_367320_3" localSheetId="6" hidden="1">'General Ledger'!$C$1093</definedName>
    <definedName name="QB_ROW_367330" localSheetId="6" hidden="1">'General Ledger'!#REF!</definedName>
    <definedName name="QB_ROW_367330_1" localSheetId="6" hidden="1">'General Ledger'!#REF!</definedName>
    <definedName name="QB_ROW_367330_2" localSheetId="6" hidden="1">'General Ledger'!#REF!</definedName>
    <definedName name="QB_ROW_367330_3" localSheetId="6" hidden="1">'General Ledger'!$D$1092</definedName>
    <definedName name="QB_ROW_367350">'BvA Detail'!#REF!</definedName>
    <definedName name="QB_ROW_3673500">'PL Class'!#REF!</definedName>
    <definedName name="QB_ROW_3673500_1" localSheetId="4" hidden="1">'PL Class'!#REF!</definedName>
    <definedName name="QB_ROW_3673500_2" localSheetId="4" hidden="1">'PL Class'!$F$83</definedName>
    <definedName name="QB_ROW_3673500_3" localSheetId="4" hidden="1">'PL Class'!$F$80</definedName>
    <definedName name="QB_ROW_368010" localSheetId="6" hidden="1">'General Ledger'!#REF!</definedName>
    <definedName name="QB_ROW_368010_1" localSheetId="6" hidden="1">'General Ledger'!#REF!</definedName>
    <definedName name="QB_ROW_368010_2" localSheetId="6" hidden="1">'General Ledger'!#REF!</definedName>
    <definedName name="QB_ROW_368010_3" localSheetId="6" hidden="1">'General Ledger'!$B$1318</definedName>
    <definedName name="QB_ROW_368020" localSheetId="6" hidden="1">'General Ledger'!#REF!</definedName>
    <definedName name="QB_ROW_368020_1" localSheetId="6" hidden="1">'General Ledger'!#REF!</definedName>
    <definedName name="QB_ROW_368020_2" localSheetId="6" hidden="1">'General Ledger'!#REF!</definedName>
    <definedName name="QB_ROW_368020_3" localSheetId="6" hidden="1">'General Ledger'!$C$1359</definedName>
    <definedName name="QB_ROW_368040">'BvA Detail'!#REF!</definedName>
    <definedName name="QB_ROW_3680400">'PL Class'!#REF!</definedName>
    <definedName name="QB_ROW_3680400_1" localSheetId="4" hidden="1">'PL Class'!#REF!</definedName>
    <definedName name="QB_ROW_3680400_2" localSheetId="4" hidden="1">'PL Class'!$E$109</definedName>
    <definedName name="QB_ROW_3680400_3" localSheetId="4" hidden="1">'PL Class'!$E$112</definedName>
    <definedName name="QB_ROW_368310" localSheetId="6" hidden="1">'General Ledger'!#REF!</definedName>
    <definedName name="QB_ROW_368310_1" localSheetId="6" hidden="1">'General Ledger'!#REF!</definedName>
    <definedName name="QB_ROW_368310_2" localSheetId="6" hidden="1">'General Ledger'!#REF!</definedName>
    <definedName name="QB_ROW_368310_3" localSheetId="6" hidden="1">'General Ledger'!$B$1361</definedName>
    <definedName name="QB_ROW_368320" localSheetId="6" hidden="1">'General Ledger'!#REF!</definedName>
    <definedName name="QB_ROW_368320_1" localSheetId="6" hidden="1">'General Ledger'!#REF!</definedName>
    <definedName name="QB_ROW_368320_2" localSheetId="6" hidden="1">'General Ledger'!#REF!</definedName>
    <definedName name="QB_ROW_368320_3" localSheetId="6" hidden="1">'General Ledger'!$C$1360</definedName>
    <definedName name="QB_ROW_368340">'BvA Detail'!#REF!</definedName>
    <definedName name="QB_ROW_3683400">'PL Class'!#REF!</definedName>
    <definedName name="QB_ROW_3683400_1" localSheetId="4" hidden="1">'PL Class'!#REF!</definedName>
    <definedName name="QB_ROW_3683400_2" localSheetId="4" hidden="1">'PL Class'!$E$113</definedName>
    <definedName name="QB_ROW_3683400_3" localSheetId="4" hidden="1">'PL Class'!$E$116</definedName>
    <definedName name="QB_ROW_369020" localSheetId="6" hidden="1">'General Ledger'!#REF!</definedName>
    <definedName name="QB_ROW_369020_1" localSheetId="6" hidden="1">'General Ledger'!#REF!</definedName>
    <definedName name="QB_ROW_369020_2" localSheetId="6" hidden="1">'General Ledger'!#REF!</definedName>
    <definedName name="QB_ROW_369020_3" localSheetId="6" hidden="1">'General Ledger'!$C$1319</definedName>
    <definedName name="QB_ROW_369250">'BvA Detail'!#REF!</definedName>
    <definedName name="QB_ROW_369320" localSheetId="6" hidden="1">'General Ledger'!#REF!</definedName>
    <definedName name="QB_ROW_369320_1" localSheetId="6" hidden="1">'General Ledger'!#REF!</definedName>
    <definedName name="QB_ROW_369320_2" localSheetId="6" hidden="1">'General Ledger'!#REF!</definedName>
    <definedName name="QB_ROW_369320_3" localSheetId="6" hidden="1">'General Ledger'!$C$1320</definedName>
    <definedName name="QB_ROW_370020">'General Ledger'!#REF!</definedName>
    <definedName name="QB_ROW_370020_1" localSheetId="6" hidden="1">'General Ledger'!#REF!</definedName>
    <definedName name="QB_ROW_370020_2" localSheetId="6" hidden="1">'General Ledger'!#REF!</definedName>
    <definedName name="QB_ROW_370020_3" localSheetId="6" hidden="1">'General Ledger'!#REF!</definedName>
    <definedName name="QB_ROW_370020_4" localSheetId="6" hidden="1">'General Ledger'!$C$223</definedName>
    <definedName name="QB_ROW_370240">'Balance Sheet'!#REF!</definedName>
    <definedName name="QB_ROW_370320">'General Ledger'!#REF!</definedName>
    <definedName name="QB_ROW_370320_1" localSheetId="6" hidden="1">'General Ledger'!#REF!</definedName>
    <definedName name="QB_ROW_370320_2" localSheetId="6" hidden="1">'General Ledger'!#REF!</definedName>
    <definedName name="QB_ROW_370320_3" localSheetId="6" hidden="1">'General Ledger'!#REF!</definedName>
    <definedName name="QB_ROW_370320_4" localSheetId="6" hidden="1">'General Ledger'!$C$224</definedName>
    <definedName name="QB_ROW_371020">'General Ledger'!#REF!</definedName>
    <definedName name="QB_ROW_371020_1" localSheetId="6" hidden="1">'General Ledger'!#REF!</definedName>
    <definedName name="QB_ROW_371020_2" localSheetId="6" hidden="1">'General Ledger'!#REF!</definedName>
    <definedName name="QB_ROW_371020_3" localSheetId="6" hidden="1">'General Ledger'!#REF!</definedName>
    <definedName name="QB_ROW_371020_4" localSheetId="6" hidden="1">'General Ledger'!$C$554</definedName>
    <definedName name="QB_ROW_371320">'General Ledger'!#REF!</definedName>
    <definedName name="QB_ROW_371320_1" localSheetId="6" hidden="1">'General Ledger'!#REF!</definedName>
    <definedName name="QB_ROW_371320_2" localSheetId="6" hidden="1">'General Ledger'!#REF!</definedName>
    <definedName name="QB_ROW_371320_3" localSheetId="6" hidden="1">'General Ledger'!#REF!</definedName>
    <definedName name="QB_ROW_371320_4" localSheetId="6" hidden="1">'General Ledger'!$C$555</definedName>
    <definedName name="QB_ROW_372020" localSheetId="6" hidden="1">'General Ledger'!#REF!</definedName>
    <definedName name="QB_ROW_372020_1" localSheetId="6" hidden="1">'General Ledger'!#REF!</definedName>
    <definedName name="QB_ROW_372020_2" localSheetId="6" hidden="1">'General Ledger'!#REF!</definedName>
    <definedName name="QB_ROW_372020_3" localSheetId="6" hidden="1">'General Ledger'!$C$1329</definedName>
    <definedName name="QB_ROW_372250">'BvA Detail'!#REF!</definedName>
    <definedName name="QB_ROW_372320" localSheetId="6" hidden="1">'General Ledger'!#REF!</definedName>
    <definedName name="QB_ROW_372320_1" localSheetId="6" hidden="1">'General Ledger'!#REF!</definedName>
    <definedName name="QB_ROW_372320_2" localSheetId="6" hidden="1">'General Ledger'!#REF!</definedName>
    <definedName name="QB_ROW_372320_3" localSheetId="6" hidden="1">'General Ledger'!$C$1330</definedName>
    <definedName name="QB_ROW_373020">'General Ledger'!#REF!</definedName>
    <definedName name="QB_ROW_373020_1" localSheetId="6" hidden="1">'General Ledger'!#REF!</definedName>
    <definedName name="QB_ROW_373020_2" localSheetId="6" hidden="1">'General Ledger'!#REF!</definedName>
    <definedName name="QB_ROW_373020_3" localSheetId="6" hidden="1">'General Ledger'!#REF!</definedName>
    <definedName name="QB_ROW_373020_4" localSheetId="6" hidden="1">'General Ledger'!$C$848</definedName>
    <definedName name="QB_ROW_373250">'BvA Detail'!#REF!</definedName>
    <definedName name="QB_ROW_3732500">'PL Class'!#REF!</definedName>
    <definedName name="QB_ROW_3732500_1" localSheetId="4" hidden="1">'PL Class'!#REF!</definedName>
    <definedName name="QB_ROW_3732500_2" localSheetId="4" hidden="1">'PL Class'!$F$55</definedName>
    <definedName name="QB_ROW_3732500_3" localSheetId="4" hidden="1">'PL Class'!$F$50</definedName>
    <definedName name="QB_ROW_373320">'General Ledger'!#REF!</definedName>
    <definedName name="QB_ROW_373320_1" localSheetId="6" hidden="1">'General Ledger'!#REF!</definedName>
    <definedName name="QB_ROW_373320_2" localSheetId="6" hidden="1">'General Ledger'!#REF!</definedName>
    <definedName name="QB_ROW_373320_3" localSheetId="6" hidden="1">'General Ledger'!#REF!</definedName>
    <definedName name="QB_ROW_373320_4" localSheetId="6" hidden="1">'General Ledger'!$C$850</definedName>
    <definedName name="QB_ROW_374020" localSheetId="6" hidden="1">'General Ledger'!#REF!</definedName>
    <definedName name="QB_ROW_374020_1" localSheetId="6" hidden="1">'General Ledger'!#REF!</definedName>
    <definedName name="QB_ROW_374020_2" localSheetId="6" hidden="1">'General Ledger'!#REF!</definedName>
    <definedName name="QB_ROW_374020_3" localSheetId="6" hidden="1">'General Ledger'!$C$952</definedName>
    <definedName name="QB_ROW_374320" localSheetId="6" hidden="1">'General Ledger'!#REF!</definedName>
    <definedName name="QB_ROW_374320_1" localSheetId="6" hidden="1">'General Ledger'!#REF!</definedName>
    <definedName name="QB_ROW_374320_2" localSheetId="6" hidden="1">'General Ledger'!#REF!</definedName>
    <definedName name="QB_ROW_374320_3" localSheetId="6" hidden="1">'General Ledger'!$C$953</definedName>
    <definedName name="QB_ROW_375020">'General Ledger'!#REF!</definedName>
    <definedName name="QB_ROW_375020_1" localSheetId="6" hidden="1">'General Ledger'!#REF!</definedName>
    <definedName name="QB_ROW_375020_2" localSheetId="6" hidden="1">'General Ledger'!#REF!</definedName>
    <definedName name="QB_ROW_375020_3" localSheetId="6" hidden="1">'General Ledger'!#REF!</definedName>
    <definedName name="QB_ROW_375020_4" localSheetId="6" hidden="1">'General Ledger'!$C$851</definedName>
    <definedName name="QB_ROW_375250">'BvA Detail'!#REF!</definedName>
    <definedName name="QB_ROW_3752500">'PL Class'!#REF!</definedName>
    <definedName name="QB_ROW_3752500_1" localSheetId="4" hidden="1">'PL Class'!#REF!</definedName>
    <definedName name="QB_ROW_3752500_2" localSheetId="4" hidden="1">'PL Class'!$F$56</definedName>
    <definedName name="QB_ROW_375320">'General Ledger'!#REF!</definedName>
    <definedName name="QB_ROW_375320_1" localSheetId="6" hidden="1">'General Ledger'!#REF!</definedName>
    <definedName name="QB_ROW_375320_2" localSheetId="6" hidden="1">'General Ledger'!#REF!</definedName>
    <definedName name="QB_ROW_375320_3" localSheetId="6" hidden="1">'General Ledger'!#REF!</definedName>
    <definedName name="QB_ROW_375320_4" localSheetId="6" hidden="1">'General Ledger'!$C$852</definedName>
    <definedName name="QB_ROW_376020">'General Ledger'!#REF!</definedName>
    <definedName name="QB_ROW_376020_1" localSheetId="6" hidden="1">'General Ledger'!#REF!</definedName>
    <definedName name="QB_ROW_376020_2" localSheetId="6" hidden="1">'General Ledger'!#REF!</definedName>
    <definedName name="QB_ROW_376020_3" localSheetId="6" hidden="1">'General Ledger'!#REF!</definedName>
    <definedName name="QB_ROW_376020_4" localSheetId="6" hidden="1">'General Ledger'!$C$853</definedName>
    <definedName name="QB_ROW_376250">'BvA Detail'!#REF!</definedName>
    <definedName name="QB_ROW_3762500">'PL Class'!#REF!</definedName>
    <definedName name="QB_ROW_3762500_1" localSheetId="4" hidden="1">'PL Class'!#REF!</definedName>
    <definedName name="QB_ROW_3762500_2" localSheetId="4" hidden="1">'PL Class'!$F$57</definedName>
    <definedName name="QB_ROW_3762500_3" localSheetId="4" hidden="1">'PL Class'!$F$51</definedName>
    <definedName name="QB_ROW_376320">'General Ledger'!#REF!</definedName>
    <definedName name="QB_ROW_376320_1" localSheetId="6" hidden="1">'General Ledger'!#REF!</definedName>
    <definedName name="QB_ROW_376320_2" localSheetId="6" hidden="1">'General Ledger'!#REF!</definedName>
    <definedName name="QB_ROW_376320_3" localSheetId="6" hidden="1">'General Ledger'!#REF!</definedName>
    <definedName name="QB_ROW_376320_4" localSheetId="6" hidden="1">'General Ledger'!$C$856</definedName>
    <definedName name="QB_ROW_377020">'General Ledger'!#REF!</definedName>
    <definedName name="QB_ROW_377020_1" localSheetId="6" hidden="1">'General Ledger'!#REF!</definedName>
    <definedName name="QB_ROW_377020_2" localSheetId="6" hidden="1">'General Ledger'!#REF!</definedName>
    <definedName name="QB_ROW_377020_3" localSheetId="6" hidden="1">'General Ledger'!#REF!</definedName>
    <definedName name="QB_ROW_377020_4" localSheetId="6" hidden="1">'General Ledger'!$C$857</definedName>
    <definedName name="QB_ROW_377250">'BvA Detail'!#REF!</definedName>
    <definedName name="QB_ROW_3772500">'PL Class'!#REF!</definedName>
    <definedName name="QB_ROW_3772500_1" localSheetId="4" hidden="1">'PL Class'!#REF!</definedName>
    <definedName name="QB_ROW_3772500_2" localSheetId="4" hidden="1">'PL Class'!$F$58</definedName>
    <definedName name="QB_ROW_3772500_3" localSheetId="4" hidden="1">'PL Class'!$F$52</definedName>
    <definedName name="QB_ROW_377320">'General Ledger'!#REF!</definedName>
    <definedName name="QB_ROW_377320_1" localSheetId="6" hidden="1">'General Ledger'!#REF!</definedName>
    <definedName name="QB_ROW_377320_2" localSheetId="6" hidden="1">'General Ledger'!#REF!</definedName>
    <definedName name="QB_ROW_377320_3" localSheetId="6" hidden="1">'General Ledger'!#REF!</definedName>
    <definedName name="QB_ROW_377320_4" localSheetId="6" hidden="1">'General Ledger'!$C$859</definedName>
    <definedName name="QB_ROW_378020">'General Ledger'!#REF!</definedName>
    <definedName name="QB_ROW_378020_1" localSheetId="6" hidden="1">'General Ledger'!#REF!</definedName>
    <definedName name="QB_ROW_378020_2" localSheetId="6" hidden="1">'General Ledger'!#REF!</definedName>
    <definedName name="QB_ROW_378020_3" localSheetId="6" hidden="1">'General Ledger'!#REF!</definedName>
    <definedName name="QB_ROW_378020_4" localSheetId="6" hidden="1">'General Ledger'!$C$860</definedName>
    <definedName name="QB_ROW_378250">'BvA Detail'!#REF!</definedName>
    <definedName name="QB_ROW_3782500">'PL Class'!#REF!</definedName>
    <definedName name="QB_ROW_3782500_1" localSheetId="4" hidden="1">'PL Class'!#REF!</definedName>
    <definedName name="QB_ROW_3782500_2" localSheetId="4" hidden="1">'PL Class'!$F$59</definedName>
    <definedName name="QB_ROW_3782500_3" localSheetId="4" hidden="1">'PL Class'!$F$53</definedName>
    <definedName name="QB_ROW_378320">'General Ledger'!#REF!</definedName>
    <definedName name="QB_ROW_378320_1" localSheetId="6" hidden="1">'General Ledger'!#REF!</definedName>
    <definedName name="QB_ROW_378320_2" localSheetId="6" hidden="1">'General Ledger'!#REF!</definedName>
    <definedName name="QB_ROW_378320_3" localSheetId="6" hidden="1">'General Ledger'!#REF!</definedName>
    <definedName name="QB_ROW_378320_4" localSheetId="6" hidden="1">'General Ledger'!$C$863</definedName>
    <definedName name="QB_ROW_379020">'General Ledger'!#REF!</definedName>
    <definedName name="QB_ROW_379020_1" localSheetId="6" hidden="1">'General Ledger'!#REF!</definedName>
    <definedName name="QB_ROW_379020_2" localSheetId="6" hidden="1">'General Ledger'!#REF!</definedName>
    <definedName name="QB_ROW_379020_3" localSheetId="6" hidden="1">'General Ledger'!#REF!</definedName>
    <definedName name="QB_ROW_379020_4" localSheetId="6" hidden="1">'General Ledger'!$C$864</definedName>
    <definedName name="QB_ROW_379250">'BvA Detail'!#REF!</definedName>
    <definedName name="QB_ROW_3792500" localSheetId="4" hidden="1">'PL Class'!#REF!</definedName>
    <definedName name="QB_ROW_3792500_1" localSheetId="4" hidden="1">'PL Class'!$F$60</definedName>
    <definedName name="QB_ROW_3792500_2" localSheetId="4" hidden="1">'PL Class'!$F$54</definedName>
    <definedName name="QB_ROW_379320">'General Ledger'!#REF!</definedName>
    <definedName name="QB_ROW_379320_1" localSheetId="6" hidden="1">'General Ledger'!#REF!</definedName>
    <definedName name="QB_ROW_379320_2" localSheetId="6" hidden="1">'General Ledger'!#REF!</definedName>
    <definedName name="QB_ROW_379320_3" localSheetId="6" hidden="1">'General Ledger'!#REF!</definedName>
    <definedName name="QB_ROW_379320_4" localSheetId="6" hidden="1">'General Ledger'!$C$866</definedName>
    <definedName name="QB_ROW_380020">'General Ledger'!#REF!</definedName>
    <definedName name="QB_ROW_380020_1" localSheetId="6" hidden="1">'General Ledger'!#REF!</definedName>
    <definedName name="QB_ROW_380020_2" localSheetId="6" hidden="1">'General Ledger'!#REF!</definedName>
    <definedName name="QB_ROW_380020_3" localSheetId="6" hidden="1">'General Ledger'!#REF!</definedName>
    <definedName name="QB_ROW_380020_4" localSheetId="6" hidden="1">'General Ledger'!$C$867</definedName>
    <definedName name="QB_ROW_380250">'BvA Detail'!#REF!</definedName>
    <definedName name="QB_ROW_3802500">'PL Class'!#REF!</definedName>
    <definedName name="QB_ROW_3802500_1" localSheetId="4" hidden="1">'PL Class'!#REF!</definedName>
    <definedName name="QB_ROW_3802500_2" localSheetId="4" hidden="1">'PL Class'!$F$61</definedName>
    <definedName name="QB_ROW_3802500_3" localSheetId="4" hidden="1">'PL Class'!$F$55</definedName>
    <definedName name="QB_ROW_380320">'General Ledger'!#REF!</definedName>
    <definedName name="QB_ROW_380320_1" localSheetId="6" hidden="1">'General Ledger'!#REF!</definedName>
    <definedName name="QB_ROW_380320_2" localSheetId="6" hidden="1">'General Ledger'!#REF!</definedName>
    <definedName name="QB_ROW_380320_3" localSheetId="6" hidden="1">'General Ledger'!#REF!</definedName>
    <definedName name="QB_ROW_380320_4" localSheetId="6" hidden="1">'General Ledger'!$C$869</definedName>
    <definedName name="QB_ROW_381020">'General Ledger'!#REF!</definedName>
    <definedName name="QB_ROW_381020_1" localSheetId="6" hidden="1">'General Ledger'!#REF!</definedName>
    <definedName name="QB_ROW_381020_2" localSheetId="6" hidden="1">'General Ledger'!#REF!</definedName>
    <definedName name="QB_ROW_381020_3" localSheetId="6" hidden="1">'General Ledger'!#REF!</definedName>
    <definedName name="QB_ROW_381020_4" localSheetId="6" hidden="1">'General Ledger'!$C$789</definedName>
    <definedName name="QB_ROW_381250">'BvA Detail'!#REF!</definedName>
    <definedName name="QB_ROW_3812500">'PL Class'!#REF!</definedName>
    <definedName name="QB_ROW_3812500_1" localSheetId="4" hidden="1">'PL Class'!#REF!</definedName>
    <definedName name="QB_ROW_3812500_2" localSheetId="4" hidden="1">'PL Class'!$F$43</definedName>
    <definedName name="QB_ROW_3812500_3" localSheetId="4" hidden="1">'PL Class'!$F$38</definedName>
    <definedName name="QB_ROW_381320">'General Ledger'!#REF!</definedName>
    <definedName name="QB_ROW_381320_1" localSheetId="6" hidden="1">'General Ledger'!#REF!</definedName>
    <definedName name="QB_ROW_381320_2" localSheetId="6" hidden="1">'General Ledger'!#REF!</definedName>
    <definedName name="QB_ROW_381320_3" localSheetId="6" hidden="1">'General Ledger'!#REF!</definedName>
    <definedName name="QB_ROW_381320_4" localSheetId="6" hidden="1">'General Ledger'!$C$792</definedName>
    <definedName name="QB_ROW_382020">'General Ledger'!#REF!</definedName>
    <definedName name="QB_ROW_382020_1" localSheetId="6" hidden="1">'General Ledger'!#REF!</definedName>
    <definedName name="QB_ROW_382020_2" localSheetId="6" hidden="1">'General Ledger'!#REF!</definedName>
    <definedName name="QB_ROW_382020_3" localSheetId="6" hidden="1">'General Ledger'!#REF!</definedName>
    <definedName name="QB_ROW_382020_4" localSheetId="6" hidden="1">'General Ledger'!$C$793</definedName>
    <definedName name="QB_ROW_382250">'BvA Detail'!#REF!</definedName>
    <definedName name="QB_ROW_3822500">'PL Class'!#REF!</definedName>
    <definedName name="QB_ROW_3822500_1" localSheetId="4" hidden="1">'PL Class'!#REF!</definedName>
    <definedName name="QB_ROW_3822500_2" localSheetId="4" hidden="1">'PL Class'!$F$44</definedName>
    <definedName name="QB_ROW_3822500_3" localSheetId="4" hidden="1">'PL Class'!$F$39</definedName>
    <definedName name="QB_ROW_382320">'General Ledger'!#REF!</definedName>
    <definedName name="QB_ROW_382320_1" localSheetId="6" hidden="1">'General Ledger'!#REF!</definedName>
    <definedName name="QB_ROW_382320_2" localSheetId="6" hidden="1">'General Ledger'!#REF!</definedName>
    <definedName name="QB_ROW_382320_3" localSheetId="6" hidden="1">'General Ledger'!#REF!</definedName>
    <definedName name="QB_ROW_382320_4" localSheetId="6" hidden="1">'General Ledger'!$C$796</definedName>
    <definedName name="QB_ROW_383020">'General Ledger'!#REF!</definedName>
    <definedName name="QB_ROW_383020_1" localSheetId="6" hidden="1">'General Ledger'!#REF!</definedName>
    <definedName name="QB_ROW_383020_2" localSheetId="6" hidden="1">'General Ledger'!#REF!</definedName>
    <definedName name="QB_ROW_383020_3" localSheetId="6" hidden="1">'General Ledger'!#REF!</definedName>
    <definedName name="QB_ROW_383020_4" localSheetId="6" hidden="1">'General Ledger'!$C$797</definedName>
    <definedName name="QB_ROW_383250">'BvA Detail'!#REF!</definedName>
    <definedName name="QB_ROW_3832500">'PL Class'!#REF!</definedName>
    <definedName name="QB_ROW_3832500_1" localSheetId="4" hidden="1">'PL Class'!#REF!</definedName>
    <definedName name="QB_ROW_3832500_2" localSheetId="4" hidden="1">'PL Class'!$F$45</definedName>
    <definedName name="QB_ROW_3832500_3" localSheetId="4" hidden="1">'PL Class'!$F$40</definedName>
    <definedName name="QB_ROW_383320">'General Ledger'!#REF!</definedName>
    <definedName name="QB_ROW_383320_1" localSheetId="6" hidden="1">'General Ledger'!#REF!</definedName>
    <definedName name="QB_ROW_383320_2" localSheetId="6" hidden="1">'General Ledger'!#REF!</definedName>
    <definedName name="QB_ROW_383320_3" localSheetId="6" hidden="1">'General Ledger'!#REF!</definedName>
    <definedName name="QB_ROW_383320_4" localSheetId="6" hidden="1">'General Ledger'!$C$800</definedName>
    <definedName name="QB_ROW_384020">'General Ledger'!#REF!</definedName>
    <definedName name="QB_ROW_384020_1" localSheetId="6" hidden="1">'General Ledger'!#REF!</definedName>
    <definedName name="QB_ROW_384020_2" localSheetId="6" hidden="1">'General Ledger'!#REF!</definedName>
    <definedName name="QB_ROW_384020_3" localSheetId="6" hidden="1">'General Ledger'!#REF!</definedName>
    <definedName name="QB_ROW_384020_4" localSheetId="6" hidden="1">'General Ledger'!$C$801</definedName>
    <definedName name="QB_ROW_384250">'BvA Detail'!#REF!</definedName>
    <definedName name="QB_ROW_3842500" localSheetId="4" hidden="1">'PL Class'!#REF!</definedName>
    <definedName name="QB_ROW_3842500_1" localSheetId="4" hidden="1">'PL Class'!$F$46</definedName>
    <definedName name="QB_ROW_3842500_2" localSheetId="4" hidden="1">'PL Class'!$F$41</definedName>
    <definedName name="QB_ROW_384320">'General Ledger'!#REF!</definedName>
    <definedName name="QB_ROW_384320_1" localSheetId="6" hidden="1">'General Ledger'!#REF!</definedName>
    <definedName name="QB_ROW_384320_2" localSheetId="6" hidden="1">'General Ledger'!#REF!</definedName>
    <definedName name="QB_ROW_384320_3" localSheetId="6" hidden="1">'General Ledger'!#REF!</definedName>
    <definedName name="QB_ROW_384320_4" localSheetId="6" hidden="1">'General Ledger'!$C$804</definedName>
    <definedName name="QB_ROW_385020">'General Ledger'!#REF!</definedName>
    <definedName name="QB_ROW_385020_1" localSheetId="6" hidden="1">'General Ledger'!#REF!</definedName>
    <definedName name="QB_ROW_385020_2" localSheetId="6" hidden="1">'General Ledger'!#REF!</definedName>
    <definedName name="QB_ROW_385020_3" localSheetId="6" hidden="1">'General Ledger'!#REF!</definedName>
    <definedName name="QB_ROW_385020_4" localSheetId="6" hidden="1">'General Ledger'!$C$805</definedName>
    <definedName name="QB_ROW_385250">'BvA Detail'!#REF!</definedName>
    <definedName name="QB_ROW_3852500">'PL Class'!#REF!</definedName>
    <definedName name="QB_ROW_3852500_1" localSheetId="4" hidden="1">'PL Class'!#REF!</definedName>
    <definedName name="QB_ROW_3852500_2" localSheetId="4" hidden="1">'PL Class'!$F$47</definedName>
    <definedName name="QB_ROW_3852500_3" localSheetId="4" hidden="1">'PL Class'!$F$42</definedName>
    <definedName name="QB_ROW_385320">'General Ledger'!#REF!</definedName>
    <definedName name="QB_ROW_385320_1" localSheetId="6" hidden="1">'General Ledger'!#REF!</definedName>
    <definedName name="QB_ROW_385320_2" localSheetId="6" hidden="1">'General Ledger'!#REF!</definedName>
    <definedName name="QB_ROW_385320_3" localSheetId="6" hidden="1">'General Ledger'!#REF!</definedName>
    <definedName name="QB_ROW_385320_4" localSheetId="6" hidden="1">'General Ledger'!$C$807</definedName>
    <definedName name="QB_ROW_386020" localSheetId="6" hidden="1">'General Ledger'!#REF!</definedName>
    <definedName name="QB_ROW_386020_1" localSheetId="6" hidden="1">'General Ledger'!#REF!</definedName>
    <definedName name="QB_ROW_386020_2" localSheetId="6" hidden="1">'General Ledger'!#REF!</definedName>
    <definedName name="QB_ROW_386020_3" localSheetId="6" hidden="1">'General Ledger'!$C$996</definedName>
    <definedName name="QB_ROW_386250">'BvA Detail'!#REF!</definedName>
    <definedName name="QB_ROW_3862500">'PL Class'!#REF!</definedName>
    <definedName name="QB_ROW_3862500_1" localSheetId="4" hidden="1">'PL Class'!#REF!</definedName>
    <definedName name="QB_ROW_386320" localSheetId="6" hidden="1">'General Ledger'!#REF!</definedName>
    <definedName name="QB_ROW_386320_1" localSheetId="6" hidden="1">'General Ledger'!#REF!</definedName>
    <definedName name="QB_ROW_386320_2" localSheetId="6" hidden="1">'General Ledger'!#REF!</definedName>
    <definedName name="QB_ROW_386320_3" localSheetId="6" hidden="1">'General Ledger'!$C$997</definedName>
    <definedName name="QB_ROW_387010">'General Ledger'!#REF!</definedName>
    <definedName name="QB_ROW_387010_1" localSheetId="6" hidden="1">'General Ledger'!#REF!</definedName>
    <definedName name="QB_ROW_387010_2" localSheetId="6" hidden="1">'General Ledger'!#REF!</definedName>
    <definedName name="QB_ROW_387010_3" localSheetId="6" hidden="1">'General Ledger'!#REF!</definedName>
    <definedName name="QB_ROW_387010_4" localSheetId="6" hidden="1">'General Ledger'!$B$559</definedName>
    <definedName name="QB_ROW_387310">'General Ledger'!#REF!</definedName>
    <definedName name="QB_ROW_387310_1" localSheetId="6" hidden="1">'General Ledger'!#REF!</definedName>
    <definedName name="QB_ROW_387310_2" localSheetId="6" hidden="1">'General Ledger'!#REF!</definedName>
    <definedName name="QB_ROW_387310_3" localSheetId="6" hidden="1">'General Ledger'!#REF!</definedName>
    <definedName name="QB_ROW_387310_4" localSheetId="6" hidden="1">'General Ledger'!$B$560</definedName>
    <definedName name="QB_ROW_388020">'General Ledger'!#REF!</definedName>
    <definedName name="QB_ROW_388020_1" localSheetId="6" hidden="1">'General Ledger'!#REF!</definedName>
    <definedName name="QB_ROW_388020_2" localSheetId="6" hidden="1">'General Ledger'!#REF!</definedName>
    <definedName name="QB_ROW_388020_3" localSheetId="6" hidden="1">'General Ledger'!#REF!</definedName>
    <definedName name="QB_ROW_388020_4" localSheetId="6" hidden="1">'General Ledger'!$C$770</definedName>
    <definedName name="QB_ROW_388320">'General Ledger'!#REF!</definedName>
    <definedName name="QB_ROW_388320_1" localSheetId="6" hidden="1">'General Ledger'!#REF!</definedName>
    <definedName name="QB_ROW_388320_2" localSheetId="6" hidden="1">'General Ledger'!#REF!</definedName>
    <definedName name="QB_ROW_388320_3" localSheetId="6" hidden="1">'General Ledger'!#REF!</definedName>
    <definedName name="QB_ROW_388320_4" localSheetId="6" hidden="1">'General Ledger'!$C$771</definedName>
    <definedName name="QB_ROW_389030">'General Ledger'!#REF!</definedName>
    <definedName name="QB_ROW_389030_1" localSheetId="6" hidden="1">'General Ledger'!#REF!</definedName>
    <definedName name="QB_ROW_389030_2" localSheetId="6" hidden="1">'General Ledger'!#REF!</definedName>
    <definedName name="QB_ROW_389030_3" localSheetId="6" hidden="1">'General Ledger'!#REF!</definedName>
    <definedName name="QB_ROW_389030_4" localSheetId="6" hidden="1">'General Ledger'!$D$823</definedName>
    <definedName name="QB_ROW_389260">'BvA Detail'!#REF!</definedName>
    <definedName name="QB_ROW_389330">'General Ledger'!#REF!</definedName>
    <definedName name="QB_ROW_389330_1" localSheetId="6" hidden="1">'General Ledger'!#REF!</definedName>
    <definedName name="QB_ROW_389330_2" localSheetId="6" hidden="1">'General Ledger'!#REF!</definedName>
    <definedName name="QB_ROW_389330_3" localSheetId="6" hidden="1">'General Ledger'!#REF!</definedName>
    <definedName name="QB_ROW_389330_4" localSheetId="6" hidden="1">'General Ledger'!$D$824</definedName>
    <definedName name="QB_ROW_390030">'General Ledger'!#REF!</definedName>
    <definedName name="QB_ROW_390030_1" localSheetId="6" hidden="1">'General Ledger'!#REF!</definedName>
    <definedName name="QB_ROW_390030_2" localSheetId="6" hidden="1">'General Ledger'!#REF!</definedName>
    <definedName name="QB_ROW_390030_3" localSheetId="6" hidden="1">'General Ledger'!#REF!</definedName>
    <definedName name="QB_ROW_390030_4" localSheetId="6" hidden="1">'General Ledger'!$D$825</definedName>
    <definedName name="QB_ROW_390330">'General Ledger'!#REF!</definedName>
    <definedName name="QB_ROW_390330_1" localSheetId="6" hidden="1">'General Ledger'!#REF!</definedName>
    <definedName name="QB_ROW_390330_2" localSheetId="6" hidden="1">'General Ledger'!#REF!</definedName>
    <definedName name="QB_ROW_390330_3" localSheetId="6" hidden="1">'General Ledger'!#REF!</definedName>
    <definedName name="QB_ROW_390330_4" localSheetId="6" hidden="1">'General Ledger'!$D$826</definedName>
    <definedName name="QB_ROW_391030" localSheetId="6" hidden="1">'General Ledger'!#REF!</definedName>
    <definedName name="QB_ROW_391030_1" localSheetId="6" hidden="1">'General Ledger'!#REF!</definedName>
    <definedName name="QB_ROW_391030_2" localSheetId="6" hidden="1">'General Ledger'!#REF!</definedName>
    <definedName name="QB_ROW_391030_3" localSheetId="6" hidden="1">'General Ledger'!$D$975</definedName>
    <definedName name="QB_ROW_391260">'BvA Detail'!#REF!</definedName>
    <definedName name="QB_ROW_391330" localSheetId="6" hidden="1">'General Ledger'!#REF!</definedName>
    <definedName name="QB_ROW_391330_1" localSheetId="6" hidden="1">'General Ledger'!#REF!</definedName>
    <definedName name="QB_ROW_391330_2" localSheetId="6" hidden="1">'General Ledger'!#REF!</definedName>
    <definedName name="QB_ROW_391330_3" localSheetId="6" hidden="1">'General Ledger'!$D$976</definedName>
    <definedName name="QB_ROW_392030" localSheetId="6" hidden="1">'General Ledger'!#REF!</definedName>
    <definedName name="QB_ROW_392030_1" localSheetId="6" hidden="1">'General Ledger'!#REF!</definedName>
    <definedName name="QB_ROW_392030_2" localSheetId="6" hidden="1">'General Ledger'!#REF!</definedName>
    <definedName name="QB_ROW_392030_3" localSheetId="6" hidden="1">'General Ledger'!$D$1005</definedName>
    <definedName name="QB_ROW_392330" localSheetId="6" hidden="1">'General Ledger'!#REF!</definedName>
    <definedName name="QB_ROW_392330_1" localSheetId="6" hidden="1">'General Ledger'!#REF!</definedName>
    <definedName name="QB_ROW_392330_2" localSheetId="6" hidden="1">'General Ledger'!#REF!</definedName>
    <definedName name="QB_ROW_392330_3" localSheetId="6" hidden="1">'General Ledger'!$D$1006</definedName>
    <definedName name="QB_ROW_393020" localSheetId="6" hidden="1">'General Ledger'!#REF!</definedName>
    <definedName name="QB_ROW_393020_1" localSheetId="6" hidden="1">'General Ledger'!#REF!</definedName>
    <definedName name="QB_ROW_393020_2" localSheetId="6" hidden="1">'General Ledger'!#REF!</definedName>
    <definedName name="QB_ROW_393020_3" localSheetId="6" hidden="1">'General Ledger'!$C$1010</definedName>
    <definedName name="QB_ROW_393250">'BvA Detail'!#REF!</definedName>
    <definedName name="QB_ROW_3932500">'PL Class'!#REF!</definedName>
    <definedName name="QB_ROW_3932500_1" localSheetId="4" hidden="1">'PL Class'!#REF!</definedName>
    <definedName name="QB_ROW_3932500_2" localSheetId="4" hidden="1">'PL Class'!$F$66</definedName>
    <definedName name="QB_ROW_3932500_3" localSheetId="4" hidden="1">'PL Class'!$F$62</definedName>
    <definedName name="QB_ROW_393320" localSheetId="6" hidden="1">'General Ledger'!#REF!</definedName>
    <definedName name="QB_ROW_393320_1" localSheetId="6" hidden="1">'General Ledger'!#REF!</definedName>
    <definedName name="QB_ROW_393320_2" localSheetId="6" hidden="1">'General Ledger'!#REF!</definedName>
    <definedName name="QB_ROW_393320_3" localSheetId="6" hidden="1">'General Ledger'!$C$1012</definedName>
    <definedName name="QB_ROW_395030" localSheetId="6" hidden="1">'General Ledger'!#REF!</definedName>
    <definedName name="QB_ROW_395030_1" localSheetId="6" hidden="1">'General Ledger'!#REF!</definedName>
    <definedName name="QB_ROW_395030_2" localSheetId="6" hidden="1">'General Ledger'!#REF!</definedName>
    <definedName name="QB_ROW_395030_3" localSheetId="6" hidden="1">'General Ledger'!$D$1118</definedName>
    <definedName name="QB_ROW_395260">'BvA Detail'!#REF!</definedName>
    <definedName name="QB_ROW_395330" localSheetId="6" hidden="1">'General Ledger'!#REF!</definedName>
    <definedName name="QB_ROW_395330_1" localSheetId="6" hidden="1">'General Ledger'!#REF!</definedName>
    <definedName name="QB_ROW_395330_2" localSheetId="6" hidden="1">'General Ledger'!#REF!</definedName>
    <definedName name="QB_ROW_395330_3" localSheetId="6" hidden="1">'General Ledger'!$D$1119</definedName>
    <definedName name="QB_ROW_396030" localSheetId="6" hidden="1">'General Ledger'!#REF!</definedName>
    <definedName name="QB_ROW_396030_1" localSheetId="6" hidden="1">'General Ledger'!#REF!</definedName>
    <definedName name="QB_ROW_396030_2" localSheetId="6" hidden="1">'General Ledger'!#REF!</definedName>
    <definedName name="QB_ROW_396030_3" localSheetId="6" hidden="1">'General Ledger'!$D$1223</definedName>
    <definedName name="QB_ROW_396260">'BvA Detail'!#REF!</definedName>
    <definedName name="QB_ROW_3962600">'PL Class'!#REF!</definedName>
    <definedName name="QB_ROW_396330" localSheetId="6" hidden="1">'General Ledger'!#REF!</definedName>
    <definedName name="QB_ROW_396330_1" localSheetId="6" hidden="1">'General Ledger'!#REF!</definedName>
    <definedName name="QB_ROW_396330_2" localSheetId="6" hidden="1">'General Ledger'!#REF!</definedName>
    <definedName name="QB_ROW_396330_3" localSheetId="6" hidden="1">'General Ledger'!$D$1224</definedName>
    <definedName name="QB_ROW_397030" localSheetId="6" hidden="1">'General Ledger'!#REF!</definedName>
    <definedName name="QB_ROW_397030_1" localSheetId="6" hidden="1">'General Ledger'!#REF!</definedName>
    <definedName name="QB_ROW_397030_2" localSheetId="6" hidden="1">'General Ledger'!#REF!</definedName>
    <definedName name="QB_ROW_397030_3" localSheetId="6" hidden="1">'General Ledger'!$D$1066</definedName>
    <definedName name="QB_ROW_397260">'BvA Detail'!#REF!</definedName>
    <definedName name="QB_ROW_3972600">'PL Class'!#REF!</definedName>
    <definedName name="QB_ROW_397330" localSheetId="6" hidden="1">'General Ledger'!#REF!</definedName>
    <definedName name="QB_ROW_397330_1" localSheetId="6" hidden="1">'General Ledger'!#REF!</definedName>
    <definedName name="QB_ROW_397330_2" localSheetId="6" hidden="1">'General Ledger'!#REF!</definedName>
    <definedName name="QB_ROW_397330_3" localSheetId="6" hidden="1">'General Ledger'!$D$1067</definedName>
    <definedName name="QB_ROW_398030" localSheetId="6" hidden="1">'General Ledger'!#REF!</definedName>
    <definedName name="QB_ROW_398030_1" localSheetId="6" hidden="1">'General Ledger'!#REF!</definedName>
    <definedName name="QB_ROW_398030_2" localSheetId="6" hidden="1">'General Ledger'!#REF!</definedName>
    <definedName name="QB_ROW_398030_3" localSheetId="6" hidden="1">'General Ledger'!$D$1229</definedName>
    <definedName name="QB_ROW_398330" localSheetId="6" hidden="1">'General Ledger'!#REF!</definedName>
    <definedName name="QB_ROW_398330_1" localSheetId="6" hidden="1">'General Ledger'!#REF!</definedName>
    <definedName name="QB_ROW_398330_2" localSheetId="6" hidden="1">'General Ledger'!#REF!</definedName>
    <definedName name="QB_ROW_398330_3" localSheetId="6" hidden="1">'General Ledger'!$D$1230</definedName>
    <definedName name="QB_ROW_399030" localSheetId="6" hidden="1">'General Ledger'!#REF!</definedName>
    <definedName name="QB_ROW_399030_1" localSheetId="6" hidden="1">'General Ledger'!#REF!</definedName>
    <definedName name="QB_ROW_399030_2" localSheetId="6" hidden="1">'General Ledger'!#REF!</definedName>
    <definedName name="QB_ROW_399030_3" localSheetId="6" hidden="1">'General Ledger'!$D$1231</definedName>
    <definedName name="QB_ROW_399260">'BvA Detail'!#REF!</definedName>
    <definedName name="QB_ROW_399330" localSheetId="6" hidden="1">'General Ledger'!#REF!</definedName>
    <definedName name="QB_ROW_399330_1" localSheetId="6" hidden="1">'General Ledger'!#REF!</definedName>
    <definedName name="QB_ROW_399330_2" localSheetId="6" hidden="1">'General Ledger'!#REF!</definedName>
    <definedName name="QB_ROW_399330_3" localSheetId="6" hidden="1">'General Ledger'!$D$1232</definedName>
    <definedName name="QB_ROW_400020" localSheetId="6" hidden="1">'General Ledger'!#REF!</definedName>
    <definedName name="QB_ROW_400020_1" localSheetId="6" hidden="1">'General Ledger'!#REF!</definedName>
    <definedName name="QB_ROW_400020_2" localSheetId="6" hidden="1">'General Ledger'!#REF!</definedName>
    <definedName name="QB_ROW_400020_3" localSheetId="6" hidden="1">'General Ledger'!$C$1239</definedName>
    <definedName name="QB_ROW_400030" localSheetId="6" hidden="1">'General Ledger'!#REF!</definedName>
    <definedName name="QB_ROW_400030_1" localSheetId="6" hidden="1">'General Ledger'!#REF!</definedName>
    <definedName name="QB_ROW_400030_2" localSheetId="6" hidden="1">'General Ledger'!#REF!</definedName>
    <definedName name="QB_ROW_400030_3" localSheetId="6" hidden="1">'General Ledger'!$D$1255</definedName>
    <definedName name="QB_ROW_400050">'BvA Detail'!#REF!</definedName>
    <definedName name="QB_ROW_4000500">'PL Class'!#REF!</definedName>
    <definedName name="QB_ROW_4000500_1" localSheetId="4" hidden="1">'PL Class'!#REF!</definedName>
    <definedName name="QB_ROW_4000500_2" localSheetId="4" hidden="1">'PL Class'!$F$101</definedName>
    <definedName name="QB_ROW_4000500_3" localSheetId="4" hidden="1">'PL Class'!$F$105</definedName>
    <definedName name="QB_ROW_40010" localSheetId="6" hidden="1">'General Ledger'!#REF!</definedName>
    <definedName name="QB_ROW_40010_1" localSheetId="6" hidden="1">'General Ledger'!#REF!</definedName>
    <definedName name="QB_ROW_40010_2" localSheetId="6" hidden="1">'General Ledger'!#REF!</definedName>
    <definedName name="QB_ROW_40010_3" localSheetId="6" hidden="1">'General Ledger'!$B$1438</definedName>
    <definedName name="QB_ROW_400320" localSheetId="6" hidden="1">'General Ledger'!#REF!</definedName>
    <definedName name="QB_ROW_400320_1" localSheetId="6" hidden="1">'General Ledger'!#REF!</definedName>
    <definedName name="QB_ROW_400320_2" localSheetId="6" hidden="1">'General Ledger'!#REF!</definedName>
    <definedName name="QB_ROW_400320_3" localSheetId="6" hidden="1">'General Ledger'!$C$1257</definedName>
    <definedName name="QB_ROW_400330" localSheetId="6" hidden="1">'General Ledger'!#REF!</definedName>
    <definedName name="QB_ROW_400330_1" localSheetId="6" hidden="1">'General Ledger'!#REF!</definedName>
    <definedName name="QB_ROW_400330_2" localSheetId="6" hidden="1">'General Ledger'!#REF!</definedName>
    <definedName name="QB_ROW_400330_3" localSheetId="6" hidden="1">'General Ledger'!$D$1256</definedName>
    <definedName name="QB_ROW_400350">'BvA Detail'!#REF!</definedName>
    <definedName name="QB_ROW_4003500">'PL Class'!#REF!</definedName>
    <definedName name="QB_ROW_4003500_1" localSheetId="4" hidden="1">'PL Class'!#REF!</definedName>
    <definedName name="QB_ROW_4003500_2" localSheetId="4" hidden="1">'PL Class'!$F$103</definedName>
    <definedName name="QB_ROW_4003500_3" localSheetId="4" hidden="1">'PL Class'!$F$107</definedName>
    <definedName name="QB_ROW_401030" localSheetId="6" hidden="1">'General Ledger'!#REF!</definedName>
    <definedName name="QB_ROW_401030_1" localSheetId="6" hidden="1">'General Ledger'!#REF!</definedName>
    <definedName name="QB_ROW_401030_2" localSheetId="6" hidden="1">'General Ledger'!#REF!</definedName>
    <definedName name="QB_ROW_401030_3" localSheetId="6" hidden="1">'General Ledger'!$D$1240</definedName>
    <definedName name="QB_ROW_401260">'BvA Detail'!#REF!</definedName>
    <definedName name="QB_ROW_401330" localSheetId="6" hidden="1">'General Ledger'!#REF!</definedName>
    <definedName name="QB_ROW_401330_1" localSheetId="6" hidden="1">'General Ledger'!#REF!</definedName>
    <definedName name="QB_ROW_401330_2" localSheetId="6" hidden="1">'General Ledger'!#REF!</definedName>
    <definedName name="QB_ROW_401330_3" localSheetId="6" hidden="1">'General Ledger'!$D$1241</definedName>
    <definedName name="QB_ROW_4020">'General Ledger'!#REF!</definedName>
    <definedName name="QB_ROW_4020_1" localSheetId="6" hidden="1">'General Ledger'!#REF!</definedName>
    <definedName name="QB_ROW_4020_2" localSheetId="6" hidden="1">'General Ledger'!#REF!</definedName>
    <definedName name="QB_ROW_4020_3" localSheetId="6" hidden="1">'General Ledger'!#REF!</definedName>
    <definedName name="QB_ROW_4020_4" localSheetId="6" hidden="1">'General Ledger'!$C$269</definedName>
    <definedName name="QB_ROW_402030" localSheetId="6" hidden="1">'General Ledger'!#REF!</definedName>
    <definedName name="QB_ROW_402030_1" localSheetId="6" hidden="1">'General Ledger'!#REF!</definedName>
    <definedName name="QB_ROW_402030_2" localSheetId="6" hidden="1">'General Ledger'!#REF!</definedName>
    <definedName name="QB_ROW_402030_3" localSheetId="6" hidden="1">'General Ledger'!$D$1242</definedName>
    <definedName name="QB_ROW_4021">'Balance Sheet'!#REF!</definedName>
    <definedName name="QB_ROW_4021_1" localSheetId="3" hidden="1">'Balance Sheet'!#REF!</definedName>
    <definedName name="QB_ROW_4021_2" localSheetId="3" hidden="1">'Balance Sheet'!#REF!</definedName>
    <definedName name="QB_ROW_4021_3" localSheetId="3" hidden="1">'Balance Sheet'!$C$25</definedName>
    <definedName name="QB_ROW_402260">'BvA Detail'!#REF!</definedName>
    <definedName name="QB_ROW_402330" localSheetId="6" hidden="1">'General Ledger'!#REF!</definedName>
    <definedName name="QB_ROW_402330_1" localSheetId="6" hidden="1">'General Ledger'!#REF!</definedName>
    <definedName name="QB_ROW_402330_2" localSheetId="6" hidden="1">'General Ledger'!#REF!</definedName>
    <definedName name="QB_ROW_402330_3" localSheetId="6" hidden="1">'General Ledger'!$D$1243</definedName>
    <definedName name="QB_ROW_403030" localSheetId="6" hidden="1">'General Ledger'!#REF!</definedName>
    <definedName name="QB_ROW_403030_1" localSheetId="6" hidden="1">'General Ledger'!#REF!</definedName>
    <definedName name="QB_ROW_403030_2" localSheetId="6" hidden="1">'General Ledger'!#REF!</definedName>
    <definedName name="QB_ROW_403030_3" localSheetId="6" hidden="1">'General Ledger'!$D$1273</definedName>
    <definedName name="QB_ROW_40310" localSheetId="6" hidden="1">'General Ledger'!#REF!</definedName>
    <definedName name="QB_ROW_40310_1" localSheetId="6" hidden="1">'General Ledger'!#REF!</definedName>
    <definedName name="QB_ROW_40310_2" localSheetId="6" hidden="1">'General Ledger'!#REF!</definedName>
    <definedName name="QB_ROW_40310_3" localSheetId="6" hidden="1">'General Ledger'!$B$1439</definedName>
    <definedName name="QB_ROW_403330" localSheetId="6" hidden="1">'General Ledger'!#REF!</definedName>
    <definedName name="QB_ROW_403330_1" localSheetId="6" hidden="1">'General Ledger'!#REF!</definedName>
    <definedName name="QB_ROW_403330_2" localSheetId="6" hidden="1">'General Ledger'!#REF!</definedName>
    <definedName name="QB_ROW_403330_3" localSheetId="6" hidden="1">'General Ledger'!$D$1274</definedName>
    <definedName name="QB_ROW_404030">'General Ledger'!#REF!</definedName>
    <definedName name="QB_ROW_404030_1" localSheetId="6" hidden="1">'General Ledger'!#REF!</definedName>
    <definedName name="QB_ROW_404030_2" localSheetId="6" hidden="1">'General Ledger'!#REF!</definedName>
    <definedName name="QB_ROW_404030_3" localSheetId="6" hidden="1">'General Ledger'!#REF!</definedName>
    <definedName name="QB_ROW_404030_4" localSheetId="6" hidden="1">'General Ledger'!$D$827</definedName>
    <definedName name="QB_ROW_404260">'BvA Detail'!#REF!</definedName>
    <definedName name="QB_ROW_404330">'General Ledger'!#REF!</definedName>
    <definedName name="QB_ROW_404330_1" localSheetId="6" hidden="1">'General Ledger'!#REF!</definedName>
    <definedName name="QB_ROW_404330_2" localSheetId="6" hidden="1">'General Ledger'!#REF!</definedName>
    <definedName name="QB_ROW_404330_3" localSheetId="6" hidden="1">'General Ledger'!#REF!</definedName>
    <definedName name="QB_ROW_404330_4" localSheetId="6" hidden="1">'General Ledger'!$D$828</definedName>
    <definedName name="QB_ROW_405030" localSheetId="6" hidden="1">'General Ledger'!#REF!</definedName>
    <definedName name="QB_ROW_405030_1" localSheetId="6" hidden="1">'General Ledger'!#REF!</definedName>
    <definedName name="QB_ROW_405030_2" localSheetId="6" hidden="1">'General Ledger'!#REF!</definedName>
    <definedName name="QB_ROW_405030_3" localSheetId="6" hidden="1">'General Ledger'!$D$1071</definedName>
    <definedName name="QB_ROW_405260">'BvA Detail'!#REF!</definedName>
    <definedName name="QB_ROW_4052600">'PL Class'!#REF!</definedName>
    <definedName name="QB_ROW_4052600_1" localSheetId="4" hidden="1">'PL Class'!$G$75</definedName>
    <definedName name="QB_ROW_405330" localSheetId="6" hidden="1">'General Ledger'!#REF!</definedName>
    <definedName name="QB_ROW_405330_1" localSheetId="6" hidden="1">'General Ledger'!#REF!</definedName>
    <definedName name="QB_ROW_405330_2" localSheetId="6" hidden="1">'General Ledger'!#REF!</definedName>
    <definedName name="QB_ROW_405330_3" localSheetId="6" hidden="1">'General Ledger'!$D$1073</definedName>
    <definedName name="QB_ROW_406010">'General Ledger'!#REF!</definedName>
    <definedName name="QB_ROW_406010_1" localSheetId="6" hidden="1">'General Ledger'!#REF!</definedName>
    <definedName name="QB_ROW_406010_2" localSheetId="6" hidden="1">'General Ledger'!#REF!</definedName>
    <definedName name="QB_ROW_406010_3" localSheetId="6" hidden="1">'General Ledger'!#REF!</definedName>
    <definedName name="QB_ROW_406010_4" localSheetId="6" hidden="1">'General Ledger'!$B$563</definedName>
    <definedName name="QB_ROW_406240">'Balance Sheet'!#REF!</definedName>
    <definedName name="QB_ROW_406310">'General Ledger'!#REF!</definedName>
    <definedName name="QB_ROW_406310_1" localSheetId="6" hidden="1">'General Ledger'!#REF!</definedName>
    <definedName name="QB_ROW_406310_2" localSheetId="6" hidden="1">'General Ledger'!#REF!</definedName>
    <definedName name="QB_ROW_406310_3" localSheetId="6" hidden="1">'General Ledger'!#REF!</definedName>
    <definedName name="QB_ROW_406310_4" localSheetId="6" hidden="1">'General Ledger'!$B$564</definedName>
    <definedName name="QB_ROW_407010">'General Ledger'!#REF!</definedName>
    <definedName name="QB_ROW_407010_1" localSheetId="6" hidden="1">'General Ledger'!#REF!</definedName>
    <definedName name="QB_ROW_407010_2" localSheetId="6" hidden="1">'General Ledger'!#REF!</definedName>
    <definedName name="QB_ROW_407010_3" localSheetId="6" hidden="1">'General Ledger'!#REF!</definedName>
    <definedName name="QB_ROW_407010_4" localSheetId="6" hidden="1">'General Ledger'!$B$565</definedName>
    <definedName name="QB_ROW_407310">'General Ledger'!#REF!</definedName>
    <definedName name="QB_ROW_407310_1" localSheetId="6" hidden="1">'General Ledger'!#REF!</definedName>
    <definedName name="QB_ROW_407310_2" localSheetId="6" hidden="1">'General Ledger'!#REF!</definedName>
    <definedName name="QB_ROW_407310_3" localSheetId="6" hidden="1">'General Ledger'!#REF!</definedName>
    <definedName name="QB_ROW_407310_4" localSheetId="6" hidden="1">'General Ledger'!$B$566</definedName>
    <definedName name="QB_ROW_408010">'General Ledger'!#REF!</definedName>
    <definedName name="QB_ROW_408010_1" localSheetId="6" hidden="1">'General Ledger'!#REF!</definedName>
    <definedName name="QB_ROW_408010_2" localSheetId="6" hidden="1">'General Ledger'!#REF!</definedName>
    <definedName name="QB_ROW_408010_3" localSheetId="6" hidden="1">'General Ledger'!#REF!</definedName>
    <definedName name="QB_ROW_408010_4" localSheetId="6" hidden="1">'General Ledger'!$B$567</definedName>
    <definedName name="QB_ROW_408310">'General Ledger'!#REF!</definedName>
    <definedName name="QB_ROW_408310_1" localSheetId="6" hidden="1">'General Ledger'!#REF!</definedName>
    <definedName name="QB_ROW_408310_2" localSheetId="6" hidden="1">'General Ledger'!#REF!</definedName>
    <definedName name="QB_ROW_408310_3" localSheetId="6" hidden="1">'General Ledger'!#REF!</definedName>
    <definedName name="QB_ROW_408310_4" localSheetId="6" hidden="1">'General Ledger'!$B$568</definedName>
    <definedName name="QB_ROW_409020" localSheetId="6" hidden="1">'General Ledger'!#REF!</definedName>
    <definedName name="QB_ROW_409020_1" localSheetId="6" hidden="1">'General Ledger'!#REF!</definedName>
    <definedName name="QB_ROW_409020_2" localSheetId="6" hidden="1">'General Ledger'!#REF!</definedName>
    <definedName name="QB_ROW_409020_3" localSheetId="6" hidden="1">'General Ledger'!$C$954</definedName>
    <definedName name="QB_ROW_409320" localSheetId="6" hidden="1">'General Ledger'!#REF!</definedName>
    <definedName name="QB_ROW_409320_1" localSheetId="6" hidden="1">'General Ledger'!#REF!</definedName>
    <definedName name="QB_ROW_409320_2" localSheetId="6" hidden="1">'General Ledger'!#REF!</definedName>
    <definedName name="QB_ROW_409320_3" localSheetId="6" hidden="1">'General Ledger'!$C$955</definedName>
    <definedName name="QB_ROW_410010">'General Ledger'!#REF!</definedName>
    <definedName name="QB_ROW_410010_1" localSheetId="6" hidden="1">'General Ledger'!#REF!</definedName>
    <definedName name="QB_ROW_410010_2" localSheetId="6" hidden="1">'General Ledger'!#REF!</definedName>
    <definedName name="QB_ROW_410010_3" localSheetId="6" hidden="1">'General Ledger'!#REF!</definedName>
    <definedName name="QB_ROW_410010_4" localSheetId="6" hidden="1">'General Ledger'!$B$573</definedName>
    <definedName name="QB_ROW_410310">'General Ledger'!#REF!</definedName>
    <definedName name="QB_ROW_410310_1" localSheetId="6" hidden="1">'General Ledger'!#REF!</definedName>
    <definedName name="QB_ROW_410310_2" localSheetId="6" hidden="1">'General Ledger'!#REF!</definedName>
    <definedName name="QB_ROW_410310_3" localSheetId="6" hidden="1">'General Ledger'!#REF!</definedName>
    <definedName name="QB_ROW_410310_4" localSheetId="6" hidden="1">'General Ledger'!$B$574</definedName>
    <definedName name="QB_ROW_411020" localSheetId="6" hidden="1">'General Ledger'!#REF!</definedName>
    <definedName name="QB_ROW_411020_1" localSheetId="6" hidden="1">'General Ledger'!#REF!</definedName>
    <definedName name="QB_ROW_411020_2" localSheetId="6" hidden="1">'General Ledger'!#REF!</definedName>
    <definedName name="QB_ROW_411020_3" localSheetId="6" hidden="1">'General Ledger'!$C$1049</definedName>
    <definedName name="QB_ROW_411250">'BvA Detail'!#REF!</definedName>
    <definedName name="QB_ROW_4112500">'PL Class'!#REF!</definedName>
    <definedName name="QB_ROW_4112500_1" localSheetId="4" hidden="1">'PL Class'!$F$70</definedName>
    <definedName name="QB_ROW_411320" localSheetId="6" hidden="1">'General Ledger'!#REF!</definedName>
    <definedName name="QB_ROW_411320_1" localSheetId="6" hidden="1">'General Ledger'!#REF!</definedName>
    <definedName name="QB_ROW_411320_2" localSheetId="6" hidden="1">'General Ledger'!#REF!</definedName>
    <definedName name="QB_ROW_411320_3" localSheetId="6" hidden="1">'General Ledger'!$C$1051</definedName>
    <definedName name="QB_ROW_412020" localSheetId="6" hidden="1">'General Ledger'!#REF!</definedName>
    <definedName name="QB_ROW_412020_1" localSheetId="6" hidden="1">'General Ledger'!#REF!</definedName>
    <definedName name="QB_ROW_412020_2" localSheetId="6" hidden="1">'General Ledger'!#REF!</definedName>
    <definedName name="QB_ROW_412020_3" localSheetId="6" hidden="1">'General Ledger'!$C$958</definedName>
    <definedName name="QB_ROW_412320" localSheetId="6" hidden="1">'General Ledger'!#REF!</definedName>
    <definedName name="QB_ROW_412320_1" localSheetId="6" hidden="1">'General Ledger'!#REF!</definedName>
    <definedName name="QB_ROW_412320_2" localSheetId="6" hidden="1">'General Ledger'!#REF!</definedName>
    <definedName name="QB_ROW_412320_3" localSheetId="6" hidden="1">'General Ledger'!$C$959</definedName>
    <definedName name="QB_ROW_413020" localSheetId="6" hidden="1">'General Ledger'!#REF!</definedName>
    <definedName name="QB_ROW_413020_1" localSheetId="6" hidden="1">'General Ledger'!#REF!</definedName>
    <definedName name="QB_ROW_413020_2" localSheetId="6" hidden="1">'General Ledger'!#REF!</definedName>
    <definedName name="QB_ROW_413020_3" localSheetId="6" hidden="1">'General Ledger'!$C$1052</definedName>
    <definedName name="QB_ROW_413250">'BvA Detail'!#REF!</definedName>
    <definedName name="QB_ROW_4132500">'PL Class'!#REF!</definedName>
    <definedName name="QB_ROW_4132500_1" localSheetId="4" hidden="1">'PL Class'!#REF!</definedName>
    <definedName name="QB_ROW_4132500_2" localSheetId="4" hidden="1">'PL Class'!$F$75</definedName>
    <definedName name="QB_ROW_4132500_3" localSheetId="4" hidden="1">'PL Class'!$F$71</definedName>
    <definedName name="QB_ROW_413320" localSheetId="6" hidden="1">'General Ledger'!#REF!</definedName>
    <definedName name="QB_ROW_413320_1" localSheetId="6" hidden="1">'General Ledger'!#REF!</definedName>
    <definedName name="QB_ROW_413320_2" localSheetId="6" hidden="1">'General Ledger'!#REF!</definedName>
    <definedName name="QB_ROW_413320_3" localSheetId="6" hidden="1">'General Ledger'!$C$1054</definedName>
    <definedName name="QB_ROW_414010">'General Ledger'!#REF!</definedName>
    <definedName name="QB_ROW_414010_1" localSheetId="6" hidden="1">'General Ledger'!#REF!</definedName>
    <definedName name="QB_ROW_414010_2" localSheetId="6" hidden="1">'General Ledger'!#REF!</definedName>
    <definedName name="QB_ROW_414010_3" localSheetId="6" hidden="1">'General Ledger'!#REF!</definedName>
    <definedName name="QB_ROW_414010_4" localSheetId="6" hidden="1">'General Ledger'!$B$149</definedName>
    <definedName name="QB_ROW_414230">'Balance Sheet'!#REF!</definedName>
    <definedName name="QB_ROW_414230_1" localSheetId="3" hidden="1">'Balance Sheet'!$D$15</definedName>
    <definedName name="QB_ROW_414310">'General Ledger'!#REF!</definedName>
    <definedName name="QB_ROW_414310_1" localSheetId="6" hidden="1">'General Ledger'!#REF!</definedName>
    <definedName name="QB_ROW_414310_2" localSheetId="6" hidden="1">'General Ledger'!#REF!</definedName>
    <definedName name="QB_ROW_414310_3" localSheetId="6" hidden="1">'General Ledger'!#REF!</definedName>
    <definedName name="QB_ROW_414310_4" localSheetId="6" hidden="1">'General Ledger'!$B$219</definedName>
    <definedName name="QB_ROW_415010">'General Ledger'!#REF!</definedName>
    <definedName name="QB_ROW_415010_1" localSheetId="6" hidden="1">'General Ledger'!#REF!</definedName>
    <definedName name="QB_ROW_415010_2" localSheetId="6" hidden="1">'General Ledger'!#REF!</definedName>
    <definedName name="QB_ROW_415010_3" localSheetId="6" hidden="1">'General Ledger'!#REF!</definedName>
    <definedName name="QB_ROW_415010_4" localSheetId="6" hidden="1">'General Ledger'!$B$147</definedName>
    <definedName name="QB_ROW_415310">'General Ledger'!#REF!</definedName>
    <definedName name="QB_ROW_415310_1" localSheetId="6" hidden="1">'General Ledger'!#REF!</definedName>
    <definedName name="QB_ROW_415310_2" localSheetId="6" hidden="1">'General Ledger'!#REF!</definedName>
    <definedName name="QB_ROW_415310_3" localSheetId="6" hidden="1">'General Ledger'!#REF!</definedName>
    <definedName name="QB_ROW_415310_4" localSheetId="6" hidden="1">'General Ledger'!$B$148</definedName>
    <definedName name="QB_ROW_416020" localSheetId="6" hidden="1">'General Ledger'!#REF!</definedName>
    <definedName name="QB_ROW_416020_1" localSheetId="6" hidden="1">'General Ledger'!#REF!</definedName>
    <definedName name="QB_ROW_416020_2" localSheetId="6" hidden="1">'General Ledger'!#REF!</definedName>
    <definedName name="QB_ROW_416020_3" localSheetId="6" hidden="1">'General Ledger'!$C$956</definedName>
    <definedName name="QB_ROW_416320" localSheetId="6" hidden="1">'General Ledger'!#REF!</definedName>
    <definedName name="QB_ROW_416320_1" localSheetId="6" hidden="1">'General Ledger'!#REF!</definedName>
    <definedName name="QB_ROW_416320_2" localSheetId="6" hidden="1">'General Ledger'!#REF!</definedName>
    <definedName name="QB_ROW_416320_3" localSheetId="6" hidden="1">'General Ledger'!$C$957</definedName>
    <definedName name="QB_ROW_417010">'General Ledger'!#REF!</definedName>
    <definedName name="QB_ROW_417010_1" localSheetId="6" hidden="1">'General Ledger'!#REF!</definedName>
    <definedName name="QB_ROW_417010_2" localSheetId="6" hidden="1">'General Ledger'!#REF!</definedName>
    <definedName name="QB_ROW_417010_3" localSheetId="6" hidden="1">'General Ledger'!#REF!</definedName>
    <definedName name="QB_ROW_417010_4" localSheetId="6" hidden="1">'General Ledger'!$B$419</definedName>
    <definedName name="QB_ROW_417240">'Balance Sheet'!#REF!</definedName>
    <definedName name="QB_ROW_417240_1" localSheetId="3" hidden="1">'Balance Sheet'!#REF!</definedName>
    <definedName name="QB_ROW_417240_2" localSheetId="3" hidden="1">'Balance Sheet'!#REF!</definedName>
    <definedName name="QB_ROW_417240_3" localSheetId="3" hidden="1">'Balance Sheet'!$E$51</definedName>
    <definedName name="QB_ROW_417310">'General Ledger'!#REF!</definedName>
    <definedName name="QB_ROW_417310_1" localSheetId="6" hidden="1">'General Ledger'!#REF!</definedName>
    <definedName name="QB_ROW_417310_2" localSheetId="6" hidden="1">'General Ledger'!#REF!</definedName>
    <definedName name="QB_ROW_417310_3" localSheetId="6" hidden="1">'General Ledger'!#REF!</definedName>
    <definedName name="QB_ROW_417310_4" localSheetId="6" hidden="1">'General Ledger'!$B$462</definedName>
    <definedName name="QB_ROW_418010">'General Ledger'!#REF!</definedName>
    <definedName name="QB_ROW_418010_1" localSheetId="6" hidden="1">'General Ledger'!#REF!</definedName>
    <definedName name="QB_ROW_418010_2" localSheetId="6" hidden="1">'General Ledger'!#REF!</definedName>
    <definedName name="QB_ROW_418010_3" localSheetId="6" hidden="1">'General Ledger'!#REF!</definedName>
    <definedName name="QB_ROW_418010_4" localSheetId="6" hidden="1">'General Ledger'!$B$463</definedName>
    <definedName name="QB_ROW_418310">'General Ledger'!#REF!</definedName>
    <definedName name="QB_ROW_418310_1" localSheetId="6" hidden="1">'General Ledger'!#REF!</definedName>
    <definedName name="QB_ROW_418310_2" localSheetId="6" hidden="1">'General Ledger'!#REF!</definedName>
    <definedName name="QB_ROW_418310_3" localSheetId="6" hidden="1">'General Ledger'!#REF!</definedName>
    <definedName name="QB_ROW_418310_4" localSheetId="6" hidden="1">'General Ledger'!$B$464</definedName>
    <definedName name="QB_ROW_42010" localSheetId="6" hidden="1">'General Ledger'!#REF!</definedName>
    <definedName name="QB_ROW_42010_1" localSheetId="6" hidden="1">'General Ledger'!#REF!</definedName>
    <definedName name="QB_ROW_42010_2" localSheetId="6" hidden="1">'General Ledger'!#REF!</definedName>
    <definedName name="QB_ROW_42010_3" localSheetId="6" hidden="1">'General Ledger'!$B$1444</definedName>
    <definedName name="QB_ROW_4230">'Balance Sheet'!#REF!</definedName>
    <definedName name="QB_ROW_4230_1" localSheetId="3" hidden="1">'Balance Sheet'!#REF!</definedName>
    <definedName name="QB_ROW_4230_2" localSheetId="3" hidden="1">'Balance Sheet'!#REF!</definedName>
    <definedName name="QB_ROW_4230_3" localSheetId="3" hidden="1">'Balance Sheet'!$D$36</definedName>
    <definedName name="QB_ROW_42310" localSheetId="6" hidden="1">'General Ledger'!#REF!</definedName>
    <definedName name="QB_ROW_42310_1" localSheetId="6" hidden="1">'General Ledger'!#REF!</definedName>
    <definedName name="QB_ROW_42310_2" localSheetId="6" hidden="1">'General Ledger'!#REF!</definedName>
    <definedName name="QB_ROW_42310_3" localSheetId="6" hidden="1">'General Ledger'!$B$1445</definedName>
    <definedName name="QB_ROW_4320">'General Ledger'!#REF!</definedName>
    <definedName name="QB_ROW_4320_1" localSheetId="6" hidden="1">'General Ledger'!#REF!</definedName>
    <definedName name="QB_ROW_4320_2" localSheetId="6" hidden="1">'General Ledger'!#REF!</definedName>
    <definedName name="QB_ROW_4320_3" localSheetId="6" hidden="1">'General Ledger'!#REF!</definedName>
    <definedName name="QB_ROW_4320_4" localSheetId="6" hidden="1">'General Ledger'!$C$270</definedName>
    <definedName name="QB_ROW_4321">'Balance Sheet'!#REF!</definedName>
    <definedName name="QB_ROW_4321_1" localSheetId="3" hidden="1">'Balance Sheet'!#REF!</definedName>
    <definedName name="QB_ROW_4321_2" localSheetId="3" hidden="1">'Balance Sheet'!#REF!</definedName>
    <definedName name="QB_ROW_4321_3" localSheetId="3" hidden="1">'Balance Sheet'!$C$27</definedName>
    <definedName name="QB_ROW_442010">'General Ledger'!#REF!</definedName>
    <definedName name="QB_ROW_442010_1" localSheetId="6" hidden="1">'General Ledger'!#REF!</definedName>
    <definedName name="QB_ROW_442010_2" localSheetId="6" hidden="1">'General Ledger'!#REF!</definedName>
    <definedName name="QB_ROW_442010_3" localSheetId="6" hidden="1">'General Ledger'!#REF!</definedName>
    <definedName name="QB_ROW_442010_4" localSheetId="6" hidden="1">'General Ledger'!$B$7</definedName>
    <definedName name="QB_ROW_442310">'General Ledger'!#REF!</definedName>
    <definedName name="QB_ROW_442310_1" localSheetId="6" hidden="1">'General Ledger'!#REF!</definedName>
    <definedName name="QB_ROW_442310_2" localSheetId="6" hidden="1">'General Ledger'!#REF!</definedName>
    <definedName name="QB_ROW_442310_3" localSheetId="6" hidden="1">'General Ledger'!#REF!</definedName>
    <definedName name="QB_ROW_442310_4" localSheetId="6" hidden="1">'General Ledger'!$B$8</definedName>
    <definedName name="QB_ROW_443010">'General Ledger'!#REF!</definedName>
    <definedName name="QB_ROW_443010_1" localSheetId="6" hidden="1">'General Ledger'!#REF!</definedName>
    <definedName name="QB_ROW_443010_2" localSheetId="6" hidden="1">'General Ledger'!#REF!</definedName>
    <definedName name="QB_ROW_443010_3" localSheetId="6" hidden="1">'General Ledger'!#REF!</definedName>
    <definedName name="QB_ROW_443010_4" localSheetId="6" hidden="1">'General Ledger'!$B$11</definedName>
    <definedName name="QB_ROW_443310">'General Ledger'!#REF!</definedName>
    <definedName name="QB_ROW_443310_1" localSheetId="6" hidden="1">'General Ledger'!#REF!</definedName>
    <definedName name="QB_ROW_443310_2" localSheetId="6" hidden="1">'General Ledger'!#REF!</definedName>
    <definedName name="QB_ROW_443310_3" localSheetId="6" hidden="1">'General Ledger'!#REF!</definedName>
    <definedName name="QB_ROW_443310_4" localSheetId="6" hidden="1">'General Ledger'!$B$12</definedName>
    <definedName name="QB_ROW_444010">'General Ledger'!#REF!</definedName>
    <definedName name="QB_ROW_444010_1" localSheetId="6" hidden="1">'General Ledger'!#REF!</definedName>
    <definedName name="QB_ROW_444010_2" localSheetId="6" hidden="1">'General Ledger'!#REF!</definedName>
    <definedName name="QB_ROW_444010_3" localSheetId="6" hidden="1">'General Ledger'!#REF!</definedName>
    <definedName name="QB_ROW_444010_4" localSheetId="6" hidden="1">'General Ledger'!$B$5</definedName>
    <definedName name="QB_ROW_444310">'General Ledger'!#REF!</definedName>
    <definedName name="QB_ROW_444310_1" localSheetId="6" hidden="1">'General Ledger'!#REF!</definedName>
    <definedName name="QB_ROW_444310_2" localSheetId="6" hidden="1">'General Ledger'!#REF!</definedName>
    <definedName name="QB_ROW_444310_3" localSheetId="6" hidden="1">'General Ledger'!#REF!</definedName>
    <definedName name="QB_ROW_444310_4" localSheetId="6" hidden="1">'General Ledger'!$B$6</definedName>
    <definedName name="QB_ROW_445020" localSheetId="6" hidden="1">'General Ledger'!#REF!</definedName>
    <definedName name="QB_ROW_445020_1" localSheetId="6" hidden="1">'General Ledger'!#REF!</definedName>
    <definedName name="QB_ROW_445020_2" localSheetId="6" hidden="1">'General Ledger'!#REF!</definedName>
    <definedName name="QB_ROW_445020_3" localSheetId="6" hidden="1">'General Ledger'!$C$1357</definedName>
    <definedName name="QB_ROW_445320" localSheetId="6" hidden="1">'General Ledger'!#REF!</definedName>
    <definedName name="QB_ROW_445320_1" localSheetId="6" hidden="1">'General Ledger'!#REF!</definedName>
    <definedName name="QB_ROW_445320_2" localSheetId="6" hidden="1">'General Ledger'!#REF!</definedName>
    <definedName name="QB_ROW_445320_3" localSheetId="6" hidden="1">'General Ledger'!$C$1358</definedName>
    <definedName name="QB_ROW_446020" localSheetId="6" hidden="1">'General Ledger'!#REF!</definedName>
    <definedName name="QB_ROW_446020_1" localSheetId="6" hidden="1">'General Ledger'!#REF!</definedName>
    <definedName name="QB_ROW_446020_2" localSheetId="6" hidden="1">'General Ledger'!#REF!</definedName>
    <definedName name="QB_ROW_446020_3" localSheetId="6" hidden="1">'General Ledger'!$C$1331</definedName>
    <definedName name="QB_ROW_446030" localSheetId="6" hidden="1">'General Ledger'!#REF!</definedName>
    <definedName name="QB_ROW_446030_1" localSheetId="6" hidden="1">'General Ledger'!#REF!</definedName>
    <definedName name="QB_ROW_446030_2" localSheetId="6" hidden="1">'General Ledger'!#REF!</definedName>
    <definedName name="QB_ROW_446030_3" localSheetId="6" hidden="1">'General Ledger'!$D$1354</definedName>
    <definedName name="QB_ROW_446050">'BvA Detail'!#REF!</definedName>
    <definedName name="QB_ROW_4460500">'PL Class'!#REF!</definedName>
    <definedName name="QB_ROW_4460500_1" localSheetId="4" hidden="1">'PL Class'!#REF!</definedName>
    <definedName name="QB_ROW_4460500_2" localSheetId="4" hidden="1">'PL Class'!$F$110</definedName>
    <definedName name="QB_ROW_4460500_3" localSheetId="4" hidden="1">'PL Class'!$F$113</definedName>
    <definedName name="QB_ROW_446260">'BvA Detail'!#REF!</definedName>
    <definedName name="QB_ROW_446320" localSheetId="6" hidden="1">'General Ledger'!#REF!</definedName>
    <definedName name="QB_ROW_446320_1" localSheetId="6" hidden="1">'General Ledger'!#REF!</definedName>
    <definedName name="QB_ROW_446320_2" localSheetId="6" hidden="1">'General Ledger'!#REF!</definedName>
    <definedName name="QB_ROW_446320_3" localSheetId="6" hidden="1">'General Ledger'!$C$1356</definedName>
    <definedName name="QB_ROW_446330" localSheetId="6" hidden="1">'General Ledger'!#REF!</definedName>
    <definedName name="QB_ROW_446330_1" localSheetId="6" hidden="1">'General Ledger'!#REF!</definedName>
    <definedName name="QB_ROW_446330_2" localSheetId="6" hidden="1">'General Ledger'!#REF!</definedName>
    <definedName name="QB_ROW_446330_3" localSheetId="6" hidden="1">'General Ledger'!$D$1355</definedName>
    <definedName name="QB_ROW_446350">'BvA Detail'!#REF!</definedName>
    <definedName name="QB_ROW_4463500">'PL Class'!#REF!</definedName>
    <definedName name="QB_ROW_4463500_1" localSheetId="4" hidden="1">'PL Class'!#REF!</definedName>
    <definedName name="QB_ROW_4463500_2" localSheetId="4" hidden="1">'PL Class'!$F$112</definedName>
    <definedName name="QB_ROW_4463500_3" localSheetId="4" hidden="1">'PL Class'!$F$115</definedName>
    <definedName name="QB_ROW_448010">'General Ledger'!#REF!</definedName>
    <definedName name="QB_ROW_448010_1" localSheetId="6" hidden="1">'General Ledger'!#REF!</definedName>
    <definedName name="QB_ROW_448010_2" localSheetId="6" hidden="1">'General Ledger'!#REF!</definedName>
    <definedName name="QB_ROW_448010_3" localSheetId="6" hidden="1">'General Ledger'!#REF!</definedName>
    <definedName name="QB_ROW_448010_4" localSheetId="6" hidden="1">'General Ledger'!$B$256</definedName>
    <definedName name="QB_ROW_448310">'General Ledger'!#REF!</definedName>
    <definedName name="QB_ROW_448310_1" localSheetId="6" hidden="1">'General Ledger'!#REF!</definedName>
    <definedName name="QB_ROW_448310_2" localSheetId="6" hidden="1">'General Ledger'!#REF!</definedName>
    <definedName name="QB_ROW_448310_3" localSheetId="6" hidden="1">'General Ledger'!#REF!</definedName>
    <definedName name="QB_ROW_448310_4" localSheetId="6" hidden="1">'General Ledger'!$B$257</definedName>
    <definedName name="QB_ROW_449010">'General Ledger'!#REF!</definedName>
    <definedName name="QB_ROW_449010_1" localSheetId="6" hidden="1">'General Ledger'!#REF!</definedName>
    <definedName name="QB_ROW_449010_2" localSheetId="6" hidden="1">'General Ledger'!#REF!</definedName>
    <definedName name="QB_ROW_449010_3" localSheetId="6" hidden="1">'General Ledger'!#REF!</definedName>
    <definedName name="QB_ROW_449010_4" localSheetId="6" hidden="1">'General Ledger'!$B$258</definedName>
    <definedName name="QB_ROW_449020">'General Ledger'!#REF!</definedName>
    <definedName name="QB_ROW_449020_1" localSheetId="3" hidden="1">'Balance Sheet'!#REF!</definedName>
    <definedName name="QB_ROW_449020_1" localSheetId="6" hidden="1">'General Ledger'!#REF!</definedName>
    <definedName name="QB_ROW_449020_2" localSheetId="3" hidden="1">'Balance Sheet'!#REF!</definedName>
    <definedName name="QB_ROW_449020_2" localSheetId="6" hidden="1">'General Ledger'!#REF!</definedName>
    <definedName name="QB_ROW_449020_3" localSheetId="3" hidden="1">'Balance Sheet'!$C$30</definedName>
    <definedName name="QB_ROW_449020_3" localSheetId="6" hidden="1">'General Ledger'!#REF!</definedName>
    <definedName name="QB_ROW_449020_4" localSheetId="6" hidden="1">'General Ledger'!$C$261</definedName>
    <definedName name="QB_ROW_449310">'General Ledger'!#REF!</definedName>
    <definedName name="QB_ROW_449310_1" localSheetId="6" hidden="1">'General Ledger'!#REF!</definedName>
    <definedName name="QB_ROW_449310_2" localSheetId="6" hidden="1">'General Ledger'!#REF!</definedName>
    <definedName name="QB_ROW_449310_3" localSheetId="6" hidden="1">'General Ledger'!#REF!</definedName>
    <definedName name="QB_ROW_449310_4" localSheetId="6" hidden="1">'General Ledger'!$B$263</definedName>
    <definedName name="QB_ROW_449320">'General Ledger'!#REF!</definedName>
    <definedName name="QB_ROW_449320_1" localSheetId="3" hidden="1">'Balance Sheet'!#REF!</definedName>
    <definedName name="QB_ROW_449320_1" localSheetId="6" hidden="1">'General Ledger'!#REF!</definedName>
    <definedName name="QB_ROW_449320_2" localSheetId="3" hidden="1">'Balance Sheet'!#REF!</definedName>
    <definedName name="QB_ROW_449320_2" localSheetId="6" hidden="1">'General Ledger'!#REF!</definedName>
    <definedName name="QB_ROW_449320_3" localSheetId="3" hidden="1">'Balance Sheet'!$C$32</definedName>
    <definedName name="QB_ROW_449320_3" localSheetId="6" hidden="1">'General Ledger'!#REF!</definedName>
    <definedName name="QB_ROW_449320_4" localSheetId="6" hidden="1">'General Ledger'!$C$262</definedName>
    <definedName name="QB_ROW_450010">'General Ledger'!#REF!</definedName>
    <definedName name="QB_ROW_450010_1" localSheetId="6" hidden="1">'General Ledger'!#REF!</definedName>
    <definedName name="QB_ROW_450010_2" localSheetId="6" hidden="1">'General Ledger'!#REF!</definedName>
    <definedName name="QB_ROW_450010_3" localSheetId="6" hidden="1">'General Ledger'!#REF!</definedName>
    <definedName name="QB_ROW_450010_4" localSheetId="6" hidden="1">'General Ledger'!$B$686</definedName>
    <definedName name="QB_ROW_450310">'General Ledger'!#REF!</definedName>
    <definedName name="QB_ROW_450310_1" localSheetId="6" hidden="1">'General Ledger'!#REF!</definedName>
    <definedName name="QB_ROW_450310_2" localSheetId="6" hidden="1">'General Ledger'!#REF!</definedName>
    <definedName name="QB_ROW_450310_3" localSheetId="6" hidden="1">'General Ledger'!#REF!</definedName>
    <definedName name="QB_ROW_450310_4" localSheetId="6" hidden="1">'General Ledger'!$B$687</definedName>
    <definedName name="QB_ROW_451020">'General Ledger'!#REF!</definedName>
    <definedName name="QB_ROW_451020_1" localSheetId="6" hidden="1">'General Ledger'!#REF!</definedName>
    <definedName name="QB_ROW_451020_2" localSheetId="6" hidden="1">'General Ledger'!#REF!</definedName>
    <definedName name="QB_ROW_451020_3" localSheetId="6" hidden="1">'General Ledger'!#REF!</definedName>
    <definedName name="QB_ROW_451020_4" localSheetId="6" hidden="1">'General Ledger'!$C$675</definedName>
    <definedName name="QB_ROW_451250">'BvA Detail'!#REF!</definedName>
    <definedName name="QB_ROW_4512500">'PL Class'!#REF!</definedName>
    <definedName name="QB_ROW_4512500_1" localSheetId="4" hidden="1">'PL Class'!#REF!</definedName>
    <definedName name="QB_ROW_4512500_2" localSheetId="4" hidden="1">'PL Class'!$F$18</definedName>
    <definedName name="QB_ROW_451320">'General Ledger'!#REF!</definedName>
    <definedName name="QB_ROW_451320_1" localSheetId="6" hidden="1">'General Ledger'!#REF!</definedName>
    <definedName name="QB_ROW_451320_2" localSheetId="6" hidden="1">'General Ledger'!#REF!</definedName>
    <definedName name="QB_ROW_451320_3" localSheetId="6" hidden="1">'General Ledger'!#REF!</definedName>
    <definedName name="QB_ROW_451320_4" localSheetId="6" hidden="1">'General Ledger'!$C$676</definedName>
    <definedName name="QB_ROW_452010">'General Ledger'!#REF!</definedName>
    <definedName name="QB_ROW_452010_1" localSheetId="6" hidden="1">'General Ledger'!#REF!</definedName>
    <definedName name="QB_ROW_452010_2" localSheetId="6" hidden="1">'General Ledger'!#REF!</definedName>
    <definedName name="QB_ROW_452010_3" localSheetId="6" hidden="1">'General Ledger'!#REF!</definedName>
    <definedName name="QB_ROW_452010_4" localSheetId="6" hidden="1">'General Ledger'!$B$688</definedName>
    <definedName name="QB_ROW_452310">'General Ledger'!#REF!</definedName>
    <definedName name="QB_ROW_452310_1" localSheetId="6" hidden="1">'General Ledger'!#REF!</definedName>
    <definedName name="QB_ROW_452310_2" localSheetId="6" hidden="1">'General Ledger'!#REF!</definedName>
    <definedName name="QB_ROW_452310_3" localSheetId="6" hidden="1">'General Ledger'!#REF!</definedName>
    <definedName name="QB_ROW_452310_4" localSheetId="6" hidden="1">'General Ledger'!$B$689</definedName>
    <definedName name="QB_ROW_453020">'General Ledger'!#REF!</definedName>
    <definedName name="QB_ROW_453020_1" localSheetId="6" hidden="1">'General Ledger'!#REF!</definedName>
    <definedName name="QB_ROW_453020_2" localSheetId="6" hidden="1">'General Ledger'!#REF!</definedName>
    <definedName name="QB_ROW_453020_3" localSheetId="6" hidden="1">'General Ledger'!#REF!</definedName>
    <definedName name="QB_ROW_453020_4" localSheetId="6" hidden="1">'General Ledger'!$C$259</definedName>
    <definedName name="QB_ROW_453230">'Balance Sheet'!#REF!</definedName>
    <definedName name="QB_ROW_453230_1" localSheetId="3" hidden="1">'Balance Sheet'!#REF!</definedName>
    <definedName name="QB_ROW_453230_2" localSheetId="3" hidden="1">'Balance Sheet'!#REF!</definedName>
    <definedName name="QB_ROW_453230_3" localSheetId="3" hidden="1">'Balance Sheet'!$D$31</definedName>
    <definedName name="QB_ROW_453320">'General Ledger'!#REF!</definedName>
    <definedName name="QB_ROW_453320_1" localSheetId="6" hidden="1">'General Ledger'!#REF!</definedName>
    <definedName name="QB_ROW_453320_2" localSheetId="6" hidden="1">'General Ledger'!#REF!</definedName>
    <definedName name="QB_ROW_453320_3" localSheetId="6" hidden="1">'General Ledger'!#REF!</definedName>
    <definedName name="QB_ROW_453320_4" localSheetId="6" hidden="1">'General Ledger'!$C$260</definedName>
    <definedName name="QB_ROW_454010">'General Ledger'!#REF!</definedName>
    <definedName name="QB_ROW_454010_1" localSheetId="6" hidden="1">'General Ledger'!#REF!</definedName>
    <definedName name="QB_ROW_454010_2" localSheetId="6" hidden="1">'General Ledger'!#REF!</definedName>
    <definedName name="QB_ROW_454010_3" localSheetId="6" hidden="1">'General Ledger'!#REF!</definedName>
    <definedName name="QB_ROW_454010_4" localSheetId="6" hidden="1">'General Ledger'!$B$690</definedName>
    <definedName name="QB_ROW_454310">'General Ledger'!#REF!</definedName>
    <definedName name="QB_ROW_454310_1" localSheetId="6" hidden="1">'General Ledger'!#REF!</definedName>
    <definedName name="QB_ROW_454310_2" localSheetId="6" hidden="1">'General Ledger'!#REF!</definedName>
    <definedName name="QB_ROW_454310_3" localSheetId="6" hidden="1">'General Ledger'!#REF!</definedName>
    <definedName name="QB_ROW_454310_4" localSheetId="6" hidden="1">'General Ledger'!$B$691</definedName>
    <definedName name="QB_ROW_455010" localSheetId="6" hidden="1">'General Ledger'!#REF!</definedName>
    <definedName name="QB_ROW_455010_1" localSheetId="6" hidden="1">'General Ledger'!#REF!</definedName>
    <definedName name="QB_ROW_455010_2" localSheetId="6" hidden="1">'General Ledger'!#REF!</definedName>
    <definedName name="QB_ROW_455010_3" localSheetId="6" hidden="1">'General Ledger'!$B$1286</definedName>
    <definedName name="QB_ROW_455020" localSheetId="6" hidden="1">'General Ledger'!#REF!</definedName>
    <definedName name="QB_ROW_455020_1" localSheetId="6" hidden="1">'General Ledger'!#REF!</definedName>
    <definedName name="QB_ROW_455020_2" localSheetId="6" hidden="1">'General Ledger'!#REF!</definedName>
    <definedName name="QB_ROW_455020_3" localSheetId="6" hidden="1">'General Ledger'!$C$1289</definedName>
    <definedName name="QB_ROW_455040">'BvA Detail'!#REF!</definedName>
    <definedName name="QB_ROW_455310" localSheetId="6" hidden="1">'General Ledger'!#REF!</definedName>
    <definedName name="QB_ROW_455310_1" localSheetId="6" hidden="1">'General Ledger'!#REF!</definedName>
    <definedName name="QB_ROW_455310_2" localSheetId="6" hidden="1">'General Ledger'!#REF!</definedName>
    <definedName name="QB_ROW_455310_3" localSheetId="6" hidden="1">'General Ledger'!$B$1291</definedName>
    <definedName name="QB_ROW_455320" localSheetId="6" hidden="1">'General Ledger'!#REF!</definedName>
    <definedName name="QB_ROW_455320_1" localSheetId="6" hidden="1">'General Ledger'!#REF!</definedName>
    <definedName name="QB_ROW_455320_2" localSheetId="6" hidden="1">'General Ledger'!#REF!</definedName>
    <definedName name="QB_ROW_455320_3" localSheetId="6" hidden="1">'General Ledger'!$C$1290</definedName>
    <definedName name="QB_ROW_455340">'BvA Detail'!#REF!</definedName>
    <definedName name="QB_ROW_456020" localSheetId="6" hidden="1">'General Ledger'!#REF!</definedName>
    <definedName name="QB_ROW_456020_1" localSheetId="6" hidden="1">'General Ledger'!#REF!</definedName>
    <definedName name="QB_ROW_456020_2" localSheetId="6" hidden="1">'General Ledger'!#REF!</definedName>
    <definedName name="QB_ROW_456020_3" localSheetId="6" hidden="1">'General Ledger'!$C$1287</definedName>
    <definedName name="QB_ROW_456250">'BvA Detail'!#REF!</definedName>
    <definedName name="QB_ROW_456320" localSheetId="6" hidden="1">'General Ledger'!#REF!</definedName>
    <definedName name="QB_ROW_456320_1" localSheetId="6" hidden="1">'General Ledger'!#REF!</definedName>
    <definedName name="QB_ROW_456320_2" localSheetId="6" hidden="1">'General Ledger'!#REF!</definedName>
    <definedName name="QB_ROW_456320_3" localSheetId="6" hidden="1">'General Ledger'!$C$1288</definedName>
    <definedName name="QB_ROW_457020" localSheetId="6" hidden="1">'General Ledger'!#REF!</definedName>
    <definedName name="QB_ROW_457020_1" localSheetId="6" hidden="1">'General Ledger'!#REF!</definedName>
    <definedName name="QB_ROW_457020_2" localSheetId="6" hidden="1">'General Ledger'!#REF!</definedName>
    <definedName name="QB_ROW_457020_3" localSheetId="6" hidden="1">'General Ledger'!$C$1325</definedName>
    <definedName name="QB_ROW_457320" localSheetId="6" hidden="1">'General Ledger'!#REF!</definedName>
    <definedName name="QB_ROW_457320_1" localSheetId="6" hidden="1">'General Ledger'!#REF!</definedName>
    <definedName name="QB_ROW_457320_2" localSheetId="6" hidden="1">'General Ledger'!#REF!</definedName>
    <definedName name="QB_ROW_457320_3" localSheetId="6" hidden="1">'General Ledger'!$C$1326</definedName>
    <definedName name="QB_ROW_458020" localSheetId="6" hidden="1">'General Ledger'!#REF!</definedName>
    <definedName name="QB_ROW_458020_1" localSheetId="6" hidden="1">'General Ledger'!#REF!</definedName>
    <definedName name="QB_ROW_458020_2" localSheetId="6" hidden="1">'General Ledger'!#REF!</definedName>
    <definedName name="QB_ROW_458020_3" localSheetId="6" hidden="1">'General Ledger'!$C$1327</definedName>
    <definedName name="QB_ROW_458320" localSheetId="6" hidden="1">'General Ledger'!#REF!</definedName>
    <definedName name="QB_ROW_458320_1" localSheetId="6" hidden="1">'General Ledger'!#REF!</definedName>
    <definedName name="QB_ROW_458320_2" localSheetId="6" hidden="1">'General Ledger'!#REF!</definedName>
    <definedName name="QB_ROW_458320_3" localSheetId="6" hidden="1">'General Ledger'!$C$1328</definedName>
    <definedName name="QB_ROW_459020" localSheetId="6" hidden="1">'General Ledger'!#REF!</definedName>
    <definedName name="QB_ROW_459020_1" localSheetId="6" hidden="1">'General Ledger'!#REF!</definedName>
    <definedName name="QB_ROW_459020_2" localSheetId="6" hidden="1">'General Ledger'!#REF!</definedName>
    <definedName name="QB_ROW_459020_3" localSheetId="6" hidden="1">'General Ledger'!$C$1321</definedName>
    <definedName name="QB_ROW_459320" localSheetId="6" hidden="1">'General Ledger'!#REF!</definedName>
    <definedName name="QB_ROW_459320_1" localSheetId="6" hidden="1">'General Ledger'!#REF!</definedName>
    <definedName name="QB_ROW_459320_2" localSheetId="6" hidden="1">'General Ledger'!#REF!</definedName>
    <definedName name="QB_ROW_459320_3" localSheetId="6" hidden="1">'General Ledger'!$C$1322</definedName>
    <definedName name="QB_ROW_460020" localSheetId="6" hidden="1">'General Ledger'!#REF!</definedName>
    <definedName name="QB_ROW_460020_1" localSheetId="6" hidden="1">'General Ledger'!#REF!</definedName>
    <definedName name="QB_ROW_460020_2" localSheetId="6" hidden="1">'General Ledger'!#REF!</definedName>
    <definedName name="QB_ROW_460020_3" localSheetId="6" hidden="1">'General Ledger'!$C$1323</definedName>
    <definedName name="QB_ROW_46010" localSheetId="6" hidden="1">'General Ledger'!#REF!</definedName>
    <definedName name="QB_ROW_46010_1" localSheetId="6" hidden="1">'General Ledger'!#REF!</definedName>
    <definedName name="QB_ROW_46010_2" localSheetId="6" hidden="1">'General Ledger'!#REF!</definedName>
    <definedName name="QB_ROW_46010_3" localSheetId="6" hidden="1">'General Ledger'!$B$1478</definedName>
    <definedName name="QB_ROW_460320" localSheetId="6" hidden="1">'General Ledger'!#REF!</definedName>
    <definedName name="QB_ROW_460320_1" localSheetId="6" hidden="1">'General Ledger'!#REF!</definedName>
    <definedName name="QB_ROW_460320_2" localSheetId="6" hidden="1">'General Ledger'!#REF!</definedName>
    <definedName name="QB_ROW_460320_3" localSheetId="6" hidden="1">'General Ledger'!$C$1324</definedName>
    <definedName name="QB_ROW_461020">'General Ledger'!#REF!</definedName>
    <definedName name="QB_ROW_461020_1" localSheetId="6" hidden="1">'General Ledger'!#REF!</definedName>
    <definedName name="QB_ROW_461020_2" localSheetId="6" hidden="1">'General Ledger'!#REF!</definedName>
    <definedName name="QB_ROW_461020_3" localSheetId="6" hidden="1">'General Ledger'!#REF!</definedName>
    <definedName name="QB_ROW_461020_4" localSheetId="6" hidden="1">'General Ledger'!$C$884</definedName>
    <definedName name="QB_ROW_461250">'BvA Detail'!#REF!</definedName>
    <definedName name="QB_ROW_461320">'General Ledger'!#REF!</definedName>
    <definedName name="QB_ROW_461320_1" localSheetId="6" hidden="1">'General Ledger'!#REF!</definedName>
    <definedName name="QB_ROW_461320_2" localSheetId="6" hidden="1">'General Ledger'!#REF!</definedName>
    <definedName name="QB_ROW_461320_3" localSheetId="6" hidden="1">'General Ledger'!#REF!</definedName>
    <definedName name="QB_ROW_461320_4" localSheetId="6" hidden="1">'General Ledger'!$C$885</definedName>
    <definedName name="QB_ROW_462010">'General Ledger'!#REF!</definedName>
    <definedName name="QB_ROW_462010_1" localSheetId="6" hidden="1">'General Ledger'!#REF!</definedName>
    <definedName name="QB_ROW_462010_2" localSheetId="6" hidden="1">'General Ledger'!#REF!</definedName>
    <definedName name="QB_ROW_462010_3" localSheetId="6" hidden="1">'General Ledger'!#REF!</definedName>
    <definedName name="QB_ROW_462010_4" localSheetId="6" hidden="1">'General Ledger'!$B$220</definedName>
    <definedName name="QB_ROW_46210">'AP Aging'!#REF!</definedName>
    <definedName name="QB_ROW_462310">'General Ledger'!#REF!</definedName>
    <definedName name="QB_ROW_462310_1" localSheetId="6" hidden="1">'General Ledger'!#REF!</definedName>
    <definedName name="QB_ROW_462310_2" localSheetId="6" hidden="1">'General Ledger'!#REF!</definedName>
    <definedName name="QB_ROW_462310_3" localSheetId="6" hidden="1">'General Ledger'!#REF!</definedName>
    <definedName name="QB_ROW_462310_4" localSheetId="6" hidden="1">'General Ledger'!$B$221</definedName>
    <definedName name="QB_ROW_463020">'General Ledger'!#REF!</definedName>
    <definedName name="QB_ROW_463020_1" localSheetId="6" hidden="1">'General Ledger'!#REF!</definedName>
    <definedName name="QB_ROW_463020_2" localSheetId="6" hidden="1">'General Ledger'!#REF!</definedName>
    <definedName name="QB_ROW_463020_3" localSheetId="6" hidden="1">'General Ledger'!#REF!</definedName>
    <definedName name="QB_ROW_463020_4" localSheetId="6" hidden="1">'General Ledger'!$C$231</definedName>
    <definedName name="QB_ROW_46310" localSheetId="6" hidden="1">'General Ledger'!#REF!</definedName>
    <definedName name="QB_ROW_46310_1" localSheetId="6" hidden="1">'General Ledger'!#REF!</definedName>
    <definedName name="QB_ROW_46310_2" localSheetId="6" hidden="1">'General Ledger'!#REF!</definedName>
    <definedName name="QB_ROW_46310_3" localSheetId="6" hidden="1">'General Ledger'!$B$1479</definedName>
    <definedName name="QB_ROW_463320">'General Ledger'!#REF!</definedName>
    <definedName name="QB_ROW_463320_1" localSheetId="6" hidden="1">'General Ledger'!#REF!</definedName>
    <definedName name="QB_ROW_463320_2" localSheetId="6" hidden="1">'General Ledger'!#REF!</definedName>
    <definedName name="QB_ROW_463320_3" localSheetId="6" hidden="1">'General Ledger'!#REF!</definedName>
    <definedName name="QB_ROW_463320_4" localSheetId="6" hidden="1">'General Ledger'!$C$232</definedName>
    <definedName name="QB_ROW_464020">'General Ledger'!#REF!</definedName>
    <definedName name="QB_ROW_464020_1" localSheetId="6" hidden="1">'General Ledger'!#REF!</definedName>
    <definedName name="QB_ROW_464020_2" localSheetId="6" hidden="1">'General Ledger'!#REF!</definedName>
    <definedName name="QB_ROW_464020_3" localSheetId="6" hidden="1">'General Ledger'!#REF!</definedName>
    <definedName name="QB_ROW_464020_4" localSheetId="6" hidden="1">'General Ledger'!$C$233</definedName>
    <definedName name="QB_ROW_464320">'General Ledger'!#REF!</definedName>
    <definedName name="QB_ROW_464320_1" localSheetId="6" hidden="1">'General Ledger'!#REF!</definedName>
    <definedName name="QB_ROW_464320_2" localSheetId="6" hidden="1">'General Ledger'!#REF!</definedName>
    <definedName name="QB_ROW_464320_3" localSheetId="6" hidden="1">'General Ledger'!#REF!</definedName>
    <definedName name="QB_ROW_464320_4" localSheetId="6" hidden="1">'General Ledger'!$C$234</definedName>
    <definedName name="QB_ROW_465010">'General Ledger'!#REF!</definedName>
    <definedName name="QB_ROW_465010_1" localSheetId="6" hidden="1">'General Ledger'!#REF!</definedName>
    <definedName name="QB_ROW_465010_2" localSheetId="6" hidden="1">'General Ledger'!#REF!</definedName>
    <definedName name="QB_ROW_465010_3" localSheetId="6" hidden="1">'General Ledger'!#REF!</definedName>
    <definedName name="QB_ROW_465010_4" localSheetId="6" hidden="1">'General Ledger'!$B$561</definedName>
    <definedName name="QB_ROW_465240">'Balance Sheet'!#REF!</definedName>
    <definedName name="QB_ROW_465310">'General Ledger'!#REF!</definedName>
    <definedName name="QB_ROW_465310_1" localSheetId="6" hidden="1">'General Ledger'!#REF!</definedName>
    <definedName name="QB_ROW_465310_2" localSheetId="6" hidden="1">'General Ledger'!#REF!</definedName>
    <definedName name="QB_ROW_465310_3" localSheetId="6" hidden="1">'General Ledger'!#REF!</definedName>
    <definedName name="QB_ROW_465310_4" localSheetId="6" hidden="1">'General Ledger'!$B$562</definedName>
    <definedName name="QB_ROW_466030" localSheetId="6" hidden="1">'General Ledger'!#REF!</definedName>
    <definedName name="QB_ROW_466030_1" localSheetId="6" hidden="1">'General Ledger'!#REF!</definedName>
    <definedName name="QB_ROW_466030_2" localSheetId="6" hidden="1">'General Ledger'!#REF!</definedName>
    <definedName name="QB_ROW_466030_3" localSheetId="6" hidden="1">'General Ledger'!$D$1080</definedName>
    <definedName name="QB_ROW_466260">'BvA Detail'!#REF!</definedName>
    <definedName name="QB_ROW_4662600">'PL Class'!#REF!</definedName>
    <definedName name="QB_ROW_4662600_1" localSheetId="4" hidden="1">'PL Class'!#REF!</definedName>
    <definedName name="QB_ROW_4662600_2" localSheetId="4" hidden="1">'PL Class'!$G$82</definedName>
    <definedName name="QB_ROW_4662600_3" localSheetId="4" hidden="1">'PL Class'!$G$79</definedName>
    <definedName name="QB_ROW_466330" localSheetId="6" hidden="1">'General Ledger'!#REF!</definedName>
    <definedName name="QB_ROW_466330_1" localSheetId="6" hidden="1">'General Ledger'!#REF!</definedName>
    <definedName name="QB_ROW_466330_2" localSheetId="6" hidden="1">'General Ledger'!#REF!</definedName>
    <definedName name="QB_ROW_466330_3" localSheetId="6" hidden="1">'General Ledger'!$D$1088</definedName>
    <definedName name="QB_ROW_467030" localSheetId="6" hidden="1">'General Ledger'!#REF!</definedName>
    <definedName name="QB_ROW_467030_1" localSheetId="6" hidden="1">'General Ledger'!#REF!</definedName>
    <definedName name="QB_ROW_467030_2" localSheetId="6" hidden="1">'General Ledger'!#REF!</definedName>
    <definedName name="QB_ROW_467030_3" localSheetId="6" hidden="1">'General Ledger'!$D$1089</definedName>
    <definedName name="QB_ROW_467330" localSheetId="6" hidden="1">'General Ledger'!#REF!</definedName>
    <definedName name="QB_ROW_467330_1" localSheetId="6" hidden="1">'General Ledger'!#REF!</definedName>
    <definedName name="QB_ROW_467330_2" localSheetId="6" hidden="1">'General Ledger'!#REF!</definedName>
    <definedName name="QB_ROW_467330_3" localSheetId="6" hidden="1">'General Ledger'!$D$1090</definedName>
    <definedName name="QB_ROW_468020">'General Ledger'!#REF!</definedName>
    <definedName name="QB_ROW_468020_1" localSheetId="6" hidden="1">'General Ledger'!#REF!</definedName>
    <definedName name="QB_ROW_468020_2" localSheetId="6" hidden="1">'General Ledger'!#REF!</definedName>
    <definedName name="QB_ROW_468020_3" localSheetId="6" hidden="1">'General Ledger'!#REF!</definedName>
    <definedName name="QB_ROW_468020_4" localSheetId="6" hidden="1">'General Ledger'!$C$743</definedName>
    <definedName name="QB_ROW_468250">'BvA Detail'!#REF!</definedName>
    <definedName name="QB_ROW_4682500">'PL Class'!#REF!</definedName>
    <definedName name="QB_ROW_4682500_1" localSheetId="4" hidden="1">'PL Class'!#REF!</definedName>
    <definedName name="QB_ROW_4682500_2" localSheetId="4" hidden="1">'PL Class'!$F$34</definedName>
    <definedName name="QB_ROW_4682500_3" localSheetId="4" hidden="1">'PL Class'!$F$31</definedName>
    <definedName name="QB_ROW_468320">'General Ledger'!#REF!</definedName>
    <definedName name="QB_ROW_468320_1" localSheetId="6" hidden="1">'General Ledger'!#REF!</definedName>
    <definedName name="QB_ROW_468320_2" localSheetId="6" hidden="1">'General Ledger'!#REF!</definedName>
    <definedName name="QB_ROW_468320_3" localSheetId="6" hidden="1">'General Ledger'!#REF!</definedName>
    <definedName name="QB_ROW_468320_4" localSheetId="6" hidden="1">'General Ledger'!$C$746</definedName>
    <definedName name="QB_ROW_469020">'General Ledger'!#REF!</definedName>
    <definedName name="QB_ROW_469020_1" localSheetId="6" hidden="1">'General Ledger'!#REF!</definedName>
    <definedName name="QB_ROW_469020_2" localSheetId="6" hidden="1">'General Ledger'!#REF!</definedName>
    <definedName name="QB_ROW_469020_3" localSheetId="6" hidden="1">'General Ledger'!#REF!</definedName>
    <definedName name="QB_ROW_469020_4" localSheetId="6" hidden="1">'General Ledger'!$C$870</definedName>
    <definedName name="QB_ROW_469250">'BvA Detail'!#REF!</definedName>
    <definedName name="QB_ROW_4692500">'PL Class'!#REF!</definedName>
    <definedName name="QB_ROW_4692500_1" localSheetId="4" hidden="1">'PL Class'!#REF!</definedName>
    <definedName name="QB_ROW_4692500_2" localSheetId="4" hidden="1">'PL Class'!$F$62</definedName>
    <definedName name="QB_ROW_4692500_3" localSheetId="4" hidden="1">'PL Class'!$F$56</definedName>
    <definedName name="QB_ROW_469320">'General Ledger'!#REF!</definedName>
    <definedName name="QB_ROW_469320_1" localSheetId="6" hidden="1">'General Ledger'!#REF!</definedName>
    <definedName name="QB_ROW_469320_2" localSheetId="6" hidden="1">'General Ledger'!#REF!</definedName>
    <definedName name="QB_ROW_469320_3" localSheetId="6" hidden="1">'General Ledger'!#REF!</definedName>
    <definedName name="QB_ROW_469320_4" localSheetId="6" hidden="1">'General Ledger'!$C$873</definedName>
    <definedName name="QB_ROW_470020" localSheetId="6" hidden="1">'General Ledger'!#REF!</definedName>
    <definedName name="QB_ROW_470020_1" localSheetId="6" hidden="1">'General Ledger'!#REF!</definedName>
    <definedName name="QB_ROW_470020_2" localSheetId="6" hidden="1">'General Ledger'!#REF!</definedName>
    <definedName name="QB_ROW_470020_3" localSheetId="6" hidden="1">'General Ledger'!$C$1055</definedName>
    <definedName name="QB_ROW_47010">'General Ledger'!#REF!</definedName>
    <definedName name="QB_ROW_47010_1" localSheetId="6" hidden="1">'General Ledger'!#REF!</definedName>
    <definedName name="QB_ROW_47010_2" localSheetId="6" hidden="1">'General Ledger'!#REF!</definedName>
    <definedName name="QB_ROW_47010_3" localSheetId="6" hidden="1">'General Ledger'!#REF!</definedName>
    <definedName name="QB_ROW_47010_4" localSheetId="6" hidden="1">'General Ledger'!$B$589</definedName>
    <definedName name="QB_ROW_470250">'BvA Detail'!#REF!</definedName>
    <definedName name="QB_ROW_4702500">'PL Class'!#REF!</definedName>
    <definedName name="QB_ROW_4702500_1" localSheetId="4" hidden="1">'PL Class'!#REF!</definedName>
    <definedName name="QB_ROW_4702500_2" localSheetId="4" hidden="1">'PL Class'!$F$76</definedName>
    <definedName name="QB_ROW_4702500_3" localSheetId="4" hidden="1">'PL Class'!$F$72</definedName>
    <definedName name="QB_ROW_470320" localSheetId="6" hidden="1">'General Ledger'!#REF!</definedName>
    <definedName name="QB_ROW_470320_1" localSheetId="6" hidden="1">'General Ledger'!#REF!</definedName>
    <definedName name="QB_ROW_470320_2" localSheetId="6" hidden="1">'General Ledger'!#REF!</definedName>
    <definedName name="QB_ROW_470320_3" localSheetId="6" hidden="1">'General Ledger'!$C$1058</definedName>
    <definedName name="QB_ROW_471030" localSheetId="6" hidden="1">'General Ledger'!#REF!</definedName>
    <definedName name="QB_ROW_471030_1" localSheetId="6" hidden="1">'General Ledger'!#REF!</definedName>
    <definedName name="QB_ROW_471030_2" localSheetId="6" hidden="1">'General Ledger'!#REF!</definedName>
    <definedName name="QB_ROW_471030_3" localSheetId="6" hidden="1">'General Ledger'!$D$1233</definedName>
    <definedName name="QB_ROW_471260">'BvA Detail'!#REF!</definedName>
    <definedName name="QB_ROW_4712600">'PL Class'!#REF!</definedName>
    <definedName name="QB_ROW_4712600_1" localSheetId="4" hidden="1">'PL Class'!#REF!</definedName>
    <definedName name="QB_ROW_4712600_2" localSheetId="4" hidden="1">'PL Class'!$G$99</definedName>
    <definedName name="QB_ROW_4712600_3" localSheetId="4" hidden="1">'PL Class'!$G$103</definedName>
    <definedName name="QB_ROW_471330" localSheetId="6" hidden="1">'General Ledger'!#REF!</definedName>
    <definedName name="QB_ROW_471330_1" localSheetId="6" hidden="1">'General Ledger'!#REF!</definedName>
    <definedName name="QB_ROW_471330_2" localSheetId="6" hidden="1">'General Ledger'!#REF!</definedName>
    <definedName name="QB_ROW_471330_3" localSheetId="6" hidden="1">'General Ledger'!$D$1235</definedName>
    <definedName name="QB_ROW_472030" localSheetId="6" hidden="1">'General Ledger'!#REF!</definedName>
    <definedName name="QB_ROW_472030_1" localSheetId="6" hidden="1">'General Ledger'!#REF!</definedName>
    <definedName name="QB_ROW_472030_2" localSheetId="6" hidden="1">'General Ledger'!#REF!</definedName>
    <definedName name="QB_ROW_472030_3" localSheetId="6" hidden="1">'General Ledger'!$D$983</definedName>
    <definedName name="QB_ROW_47220">'Balance Sheet'!#REF!</definedName>
    <definedName name="QB_ROW_47220_1" localSheetId="3" hidden="1">'Balance Sheet'!#REF!</definedName>
    <definedName name="QB_ROW_47220_2" localSheetId="3" hidden="1">'Balance Sheet'!#REF!</definedName>
    <definedName name="QB_ROW_47220_3" localSheetId="3" hidden="1">'Balance Sheet'!$C$65</definedName>
    <definedName name="QB_ROW_472260">'BvA Detail'!#REF!</definedName>
    <definedName name="QB_ROW_4722600">'PL Class'!#REF!</definedName>
    <definedName name="QB_ROW_472330" localSheetId="6" hidden="1">'General Ledger'!#REF!</definedName>
    <definedName name="QB_ROW_472330_1" localSheetId="6" hidden="1">'General Ledger'!#REF!</definedName>
    <definedName name="QB_ROW_472330_2" localSheetId="6" hidden="1">'General Ledger'!#REF!</definedName>
    <definedName name="QB_ROW_472330_3" localSheetId="6" hidden="1">'General Ledger'!$D$984</definedName>
    <definedName name="QB_ROW_473030" localSheetId="6" hidden="1">'General Ledger'!#REF!</definedName>
    <definedName name="QB_ROW_473030_1" localSheetId="6" hidden="1">'General Ledger'!#REF!</definedName>
    <definedName name="QB_ROW_473030_2" localSheetId="6" hidden="1">'General Ledger'!#REF!</definedName>
    <definedName name="QB_ROW_473030_3" localSheetId="6" hidden="1">'General Ledger'!$D$1244</definedName>
    <definedName name="QB_ROW_47310">'General Ledger'!#REF!</definedName>
    <definedName name="QB_ROW_47310_1" localSheetId="6" hidden="1">'General Ledger'!#REF!</definedName>
    <definedName name="QB_ROW_47310_2" localSheetId="6" hidden="1">'General Ledger'!#REF!</definedName>
    <definedName name="QB_ROW_47310_3" localSheetId="6" hidden="1">'General Ledger'!#REF!</definedName>
    <definedName name="QB_ROW_47310_4" localSheetId="6" hidden="1">'General Ledger'!$B$590</definedName>
    <definedName name="QB_ROW_473260">'BvA Detail'!#REF!</definedName>
    <definedName name="QB_ROW_4732600">'PL Class'!#REF!</definedName>
    <definedName name="QB_ROW_4732600_1" localSheetId="4" hidden="1">'PL Class'!#REF!</definedName>
    <definedName name="QB_ROW_4732600_2" localSheetId="4" hidden="1">'PL Class'!$G$102</definedName>
    <definedName name="QB_ROW_4732600_3" localSheetId="4" hidden="1">'PL Class'!$G$106</definedName>
    <definedName name="QB_ROW_473330" localSheetId="6" hidden="1">'General Ledger'!#REF!</definedName>
    <definedName name="QB_ROW_473330_1" localSheetId="6" hidden="1">'General Ledger'!#REF!</definedName>
    <definedName name="QB_ROW_473330_2" localSheetId="6" hidden="1">'General Ledger'!#REF!</definedName>
    <definedName name="QB_ROW_473330_3" localSheetId="6" hidden="1">'General Ledger'!$D$1254</definedName>
    <definedName name="QB_ROW_474020" localSheetId="6" hidden="1">'General Ledger'!#REF!</definedName>
    <definedName name="QB_ROW_474020_1" localSheetId="6" hidden="1">'General Ledger'!#REF!</definedName>
    <definedName name="QB_ROW_474020_2" localSheetId="6" hidden="1">'General Ledger'!#REF!</definedName>
    <definedName name="QB_ROW_474020_3" localSheetId="6" hidden="1">'General Ledger'!$C$1401</definedName>
    <definedName name="QB_ROW_474320" localSheetId="6" hidden="1">'General Ledger'!#REF!</definedName>
    <definedName name="QB_ROW_474320_1" localSheetId="6" hidden="1">'General Ledger'!#REF!</definedName>
    <definedName name="QB_ROW_474320_2" localSheetId="6" hidden="1">'General Ledger'!#REF!</definedName>
    <definedName name="QB_ROW_474320_3" localSheetId="6" hidden="1">'General Ledger'!$C$1402</definedName>
    <definedName name="QB_ROW_475020" localSheetId="6" hidden="1">'General Ledger'!#REF!</definedName>
    <definedName name="QB_ROW_475020_1" localSheetId="6" hidden="1">'General Ledger'!#REF!</definedName>
    <definedName name="QB_ROW_475020_2" localSheetId="6" hidden="1">'General Ledger'!#REF!</definedName>
    <definedName name="QB_ROW_475020_3" localSheetId="6" hidden="1">'General Ledger'!$C$1403</definedName>
    <definedName name="QB_ROW_475320" localSheetId="6" hidden="1">'General Ledger'!#REF!</definedName>
    <definedName name="QB_ROW_475320_1" localSheetId="6" hidden="1">'General Ledger'!#REF!</definedName>
    <definedName name="QB_ROW_475320_2" localSheetId="6" hidden="1">'General Ledger'!#REF!</definedName>
    <definedName name="QB_ROW_475320_3" localSheetId="6" hidden="1">'General Ledger'!$C$1404</definedName>
    <definedName name="QB_ROW_476020">'General Ledger'!#REF!</definedName>
    <definedName name="QB_ROW_476020_1" localSheetId="6" hidden="1">'General Ledger'!#REF!</definedName>
    <definedName name="QB_ROW_476020_2" localSheetId="6" hidden="1">'General Ledger'!#REF!</definedName>
    <definedName name="QB_ROW_476020_3" localSheetId="6" hidden="1">'General Ledger'!#REF!</definedName>
    <definedName name="QB_ROW_476020_4" localSheetId="6" hidden="1">'General Ledger'!$C$235</definedName>
    <definedName name="QB_ROW_476240" localSheetId="3" hidden="1">'Balance Sheet'!#REF!</definedName>
    <definedName name="QB_ROW_476240_1" localSheetId="3" hidden="1">'Balance Sheet'!#REF!</definedName>
    <definedName name="QB_ROW_476240_2" localSheetId="3" hidden="1">'Balance Sheet'!$E$22</definedName>
    <definedName name="QB_ROW_476320">'General Ledger'!#REF!</definedName>
    <definedName name="QB_ROW_476320_1" localSheetId="6" hidden="1">'General Ledger'!#REF!</definedName>
    <definedName name="QB_ROW_476320_2" localSheetId="6" hidden="1">'General Ledger'!#REF!</definedName>
    <definedName name="QB_ROW_476320_3" localSheetId="6" hidden="1">'General Ledger'!#REF!</definedName>
    <definedName name="QB_ROW_476320_4" localSheetId="6" hidden="1">'General Ledger'!$C$236</definedName>
    <definedName name="QB_ROW_477030">'General Ledger'!#REF!</definedName>
    <definedName name="QB_ROW_477030_1" localSheetId="6" hidden="1">'General Ledger'!#REF!</definedName>
    <definedName name="QB_ROW_477030_2" localSheetId="6" hidden="1">'General Ledger'!#REF!</definedName>
    <definedName name="QB_ROW_477030_3" localSheetId="6" hidden="1">'General Ledger'!#REF!</definedName>
    <definedName name="QB_ROW_477030_4" localSheetId="6" hidden="1">'General Ledger'!$D$646</definedName>
    <definedName name="QB_ROW_477330">'General Ledger'!#REF!</definedName>
    <definedName name="QB_ROW_477330_1" localSheetId="6" hidden="1">'General Ledger'!#REF!</definedName>
    <definedName name="QB_ROW_477330_2" localSheetId="6" hidden="1">'General Ledger'!#REF!</definedName>
    <definedName name="QB_ROW_477330_3" localSheetId="6" hidden="1">'General Ledger'!#REF!</definedName>
    <definedName name="QB_ROW_477330_4" localSheetId="6" hidden="1">'General Ledger'!$D$647</definedName>
    <definedName name="QB_ROW_478030" localSheetId="6" hidden="1">'General Ledger'!#REF!</definedName>
    <definedName name="QB_ROW_478030_1" localSheetId="6" hidden="1">'General Ledger'!#REF!</definedName>
    <definedName name="QB_ROW_478030_2" localSheetId="6" hidden="1">'General Ledger'!#REF!</definedName>
    <definedName name="QB_ROW_478030_3" localSheetId="6" hidden="1">'General Ledger'!$D$985</definedName>
    <definedName name="QB_ROW_478260">'BvA Detail'!#REF!</definedName>
    <definedName name="QB_ROW_4782600">'PL Class'!#REF!</definedName>
    <definedName name="QB_ROW_4782600_1" localSheetId="4" hidden="1">'PL Class'!#REF!</definedName>
    <definedName name="QB_ROW_4782600_2" localSheetId="4" hidden="1">'PL Class'!$G$60</definedName>
    <definedName name="QB_ROW_478330" localSheetId="6" hidden="1">'General Ledger'!#REF!</definedName>
    <definedName name="QB_ROW_478330_1" localSheetId="6" hidden="1">'General Ledger'!#REF!</definedName>
    <definedName name="QB_ROW_478330_2" localSheetId="6" hidden="1">'General Ledger'!#REF!</definedName>
    <definedName name="QB_ROW_478330_3" localSheetId="6" hidden="1">'General Ledger'!$D$988</definedName>
    <definedName name="QB_ROW_48010">'General Ledger'!#REF!</definedName>
    <definedName name="QB_ROW_48010_1" localSheetId="6" hidden="1">'General Ledger'!#REF!</definedName>
    <definedName name="QB_ROW_48010_2" localSheetId="6" hidden="1">'General Ledger'!#REF!</definedName>
    <definedName name="QB_ROW_48010_3" localSheetId="6" hidden="1">'General Ledger'!#REF!</definedName>
    <definedName name="QB_ROW_48010_4" localSheetId="6" hidden="1">'General Ledger'!$B$587</definedName>
    <definedName name="QB_ROW_48310">'General Ledger'!#REF!</definedName>
    <definedName name="QB_ROW_48310_1" localSheetId="6" hidden="1">'General Ledger'!#REF!</definedName>
    <definedName name="QB_ROW_48310_2" localSheetId="6" hidden="1">'General Ledger'!#REF!</definedName>
    <definedName name="QB_ROW_48310_3" localSheetId="6" hidden="1">'General Ledger'!#REF!</definedName>
    <definedName name="QB_ROW_48310_4" localSheetId="6" hidden="1">'General Ledger'!$B$588</definedName>
    <definedName name="QB_ROW_49010">'General Ledger'!#REF!</definedName>
    <definedName name="QB_ROW_49010_1" localSheetId="6" hidden="1">'General Ledger'!#REF!</definedName>
    <definedName name="QB_ROW_49010_2" localSheetId="6" hidden="1">'General Ledger'!#REF!</definedName>
    <definedName name="QB_ROW_49010_3" localSheetId="6" hidden="1">'General Ledger'!#REF!</definedName>
    <definedName name="QB_ROW_49010_4" localSheetId="6" hidden="1">'General Ledger'!$B$585</definedName>
    <definedName name="QB_ROW_49220" localSheetId="3" hidden="1">'Balance Sheet'!#REF!</definedName>
    <definedName name="QB_ROW_49220_1" localSheetId="3" hidden="1">'Balance Sheet'!#REF!</definedName>
    <definedName name="QB_ROW_49220_2" localSheetId="3" hidden="1">'Balance Sheet'!$C$64</definedName>
    <definedName name="QB_ROW_49310">'General Ledger'!#REF!</definedName>
    <definedName name="QB_ROW_49310_1" localSheetId="6" hidden="1">'General Ledger'!#REF!</definedName>
    <definedName name="QB_ROW_49310_2" localSheetId="6" hidden="1">'General Ledger'!#REF!</definedName>
    <definedName name="QB_ROW_49310_3" localSheetId="6" hidden="1">'General Ledger'!#REF!</definedName>
    <definedName name="QB_ROW_49310_4" localSheetId="6" hidden="1">'General Ledger'!$B$586</definedName>
    <definedName name="QB_ROW_50010" localSheetId="6" hidden="1">'General Ledger'!#REF!</definedName>
    <definedName name="QB_ROW_50010_1" localSheetId="6" hidden="1">'General Ledger'!#REF!</definedName>
    <definedName name="QB_ROW_50010_2" localSheetId="6" hidden="1">'General Ledger'!#REF!</definedName>
    <definedName name="QB_ROW_50010_3" localSheetId="6" hidden="1">'General Ledger'!$B$1446</definedName>
    <definedName name="QB_ROW_5010">'General Ledger'!#REF!</definedName>
    <definedName name="QB_ROW_5010_1" localSheetId="6" hidden="1">'General Ledger'!#REF!</definedName>
    <definedName name="QB_ROW_5010_2" localSheetId="6" hidden="1">'General Ledger'!#REF!</definedName>
    <definedName name="QB_ROW_5010_3" localSheetId="6" hidden="1">'General Ledger'!#REF!</definedName>
    <definedName name="QB_ROW_5010_4" localSheetId="6" hidden="1">'General Ledger'!$B$284</definedName>
    <definedName name="QB_ROW_5011">'Balance Sheet'!#REF!</definedName>
    <definedName name="QB_ROW_5011_1" localSheetId="3" hidden="1">'Balance Sheet'!#REF!</definedName>
    <definedName name="QB_ROW_5011_2" localSheetId="3" hidden="1">'Balance Sheet'!#REF!</definedName>
    <definedName name="QB_ROW_5011_3" localSheetId="3" hidden="1">'Balance Sheet'!$B$29</definedName>
    <definedName name="QB_ROW_502010">'General Ledger'!#REF!</definedName>
    <definedName name="QB_ROW_502010_1" localSheetId="6" hidden="1">'General Ledger'!#REF!</definedName>
    <definedName name="QB_ROW_502010_2" localSheetId="6" hidden="1">'General Ledger'!#REF!</definedName>
    <definedName name="QB_ROW_502010_3" localSheetId="6" hidden="1">'General Ledger'!#REF!</definedName>
    <definedName name="QB_ROW_502010_4" localSheetId="6" hidden="1">'General Ledger'!$B$682</definedName>
    <definedName name="QB_ROW_502310">'General Ledger'!#REF!</definedName>
    <definedName name="QB_ROW_502310_1" localSheetId="6" hidden="1">'General Ledger'!#REF!</definedName>
    <definedName name="QB_ROW_502310_2" localSheetId="6" hidden="1">'General Ledger'!#REF!</definedName>
    <definedName name="QB_ROW_502310_3" localSheetId="6" hidden="1">'General Ledger'!#REF!</definedName>
    <definedName name="QB_ROW_502310_4" localSheetId="6" hidden="1">'General Ledger'!$B$683</definedName>
    <definedName name="QB_ROW_503010">'General Ledger'!#REF!</definedName>
    <definedName name="QB_ROW_503010_1" localSheetId="6" hidden="1">'General Ledger'!#REF!</definedName>
    <definedName name="QB_ROW_503010_2" localSheetId="6" hidden="1">'General Ledger'!#REF!</definedName>
    <definedName name="QB_ROW_503010_3" localSheetId="6" hidden="1">'General Ledger'!#REF!</definedName>
    <definedName name="QB_ROW_503010_4" localSheetId="6" hidden="1">'General Ledger'!$B$465</definedName>
    <definedName name="QB_ROW_50310" localSheetId="6" hidden="1">'General Ledger'!#REF!</definedName>
    <definedName name="QB_ROW_50310_1" localSheetId="6" hidden="1">'General Ledger'!#REF!</definedName>
    <definedName name="QB_ROW_50310_2" localSheetId="6" hidden="1">'General Ledger'!#REF!</definedName>
    <definedName name="QB_ROW_50310_3" localSheetId="6" hidden="1">'General Ledger'!$B$1447</definedName>
    <definedName name="QB_ROW_503310">'General Ledger'!#REF!</definedName>
    <definedName name="QB_ROW_503310_1" localSheetId="6" hidden="1">'General Ledger'!#REF!</definedName>
    <definedName name="QB_ROW_503310_2" localSheetId="6" hidden="1">'General Ledger'!#REF!</definedName>
    <definedName name="QB_ROW_503310_3" localSheetId="6" hidden="1">'General Ledger'!#REF!</definedName>
    <definedName name="QB_ROW_503310_4" localSheetId="6" hidden="1">'General Ledger'!$B$466</definedName>
    <definedName name="QB_ROW_504010" localSheetId="6" hidden="1">'General Ledger'!#REF!</definedName>
    <definedName name="QB_ROW_504010_1" localSheetId="6" hidden="1">'General Ledger'!#REF!</definedName>
    <definedName name="QB_ROW_504010_2" localSheetId="6" hidden="1">'General Ledger'!#REF!</definedName>
    <definedName name="QB_ROW_504010_3" localSheetId="6" hidden="1">'General Ledger'!$B$1476</definedName>
    <definedName name="QB_ROW_504310" localSheetId="6" hidden="1">'General Ledger'!#REF!</definedName>
    <definedName name="QB_ROW_504310_1" localSheetId="6" hidden="1">'General Ledger'!#REF!</definedName>
    <definedName name="QB_ROW_504310_2" localSheetId="6" hidden="1">'General Ledger'!#REF!</definedName>
    <definedName name="QB_ROW_504310_3" localSheetId="6" hidden="1">'General Ledger'!$B$1477</definedName>
    <definedName name="QB_ROW_505010" localSheetId="6" hidden="1">'General Ledger'!#REF!</definedName>
    <definedName name="QB_ROW_505010_1" localSheetId="6" hidden="1">'General Ledger'!#REF!</definedName>
    <definedName name="QB_ROW_505010_2" localSheetId="6" hidden="1">'General Ledger'!#REF!</definedName>
    <definedName name="QB_ROW_505010_3" localSheetId="6" hidden="1">'General Ledger'!$B$1474</definedName>
    <definedName name="QB_ROW_505310" localSheetId="6" hidden="1">'General Ledger'!#REF!</definedName>
    <definedName name="QB_ROW_505310_1" localSheetId="6" hidden="1">'General Ledger'!#REF!</definedName>
    <definedName name="QB_ROW_505310_2" localSheetId="6" hidden="1">'General Ledger'!#REF!</definedName>
    <definedName name="QB_ROW_505310_3" localSheetId="6" hidden="1">'General Ledger'!$B$1475</definedName>
    <definedName name="QB_ROW_506010">'General Ledger'!#REF!</definedName>
    <definedName name="QB_ROW_506010_1" localSheetId="6" hidden="1">'General Ledger'!#REF!</definedName>
    <definedName name="QB_ROW_506010_2" localSheetId="6" hidden="1">'General Ledger'!#REF!</definedName>
    <definedName name="QB_ROW_506010_3" localSheetId="6" hidden="1">'General Ledger'!#REF!</definedName>
    <definedName name="QB_ROW_506010_4" localSheetId="6" hidden="1">'General Ledger'!$B$13</definedName>
    <definedName name="QB_ROW_506310">'General Ledger'!#REF!</definedName>
    <definedName name="QB_ROW_506310_1" localSheetId="6" hidden="1">'General Ledger'!#REF!</definedName>
    <definedName name="QB_ROW_506310_2" localSheetId="6" hidden="1">'General Ledger'!#REF!</definedName>
    <definedName name="QB_ROW_506310_3" localSheetId="6" hidden="1">'General Ledger'!#REF!</definedName>
    <definedName name="QB_ROW_506310_4" localSheetId="6" hidden="1">'General Ledger'!$B$14</definedName>
    <definedName name="QB_ROW_507010">'General Ledger'!#REF!</definedName>
    <definedName name="QB_ROW_507010_1" localSheetId="6" hidden="1">'General Ledger'!#REF!</definedName>
    <definedName name="QB_ROW_507010_2" localSheetId="6" hidden="1">'General Ledger'!#REF!</definedName>
    <definedName name="QB_ROW_507010_3" localSheetId="6" hidden="1">'General Ledger'!#REF!</definedName>
    <definedName name="QB_ROW_507010_4" localSheetId="6" hidden="1">'General Ledger'!$B$15</definedName>
    <definedName name="QB_ROW_507310">'General Ledger'!#REF!</definedName>
    <definedName name="QB_ROW_507310_1" localSheetId="6" hidden="1">'General Ledger'!#REF!</definedName>
    <definedName name="QB_ROW_507310_2" localSheetId="6" hidden="1">'General Ledger'!#REF!</definedName>
    <definedName name="QB_ROW_507310_3" localSheetId="6" hidden="1">'General Ledger'!#REF!</definedName>
    <definedName name="QB_ROW_507310_4" localSheetId="6" hidden="1">'General Ledger'!$B$16</definedName>
    <definedName name="QB_ROW_509020" localSheetId="6" hidden="1">'General Ledger'!#REF!</definedName>
    <definedName name="QB_ROW_509020_1" localSheetId="6" hidden="1">'General Ledger'!#REF!</definedName>
    <definedName name="QB_ROW_509020_2" localSheetId="6" hidden="1">'General Ledger'!#REF!</definedName>
    <definedName name="QB_ROW_509020_3" localSheetId="6" hidden="1">'General Ledger'!$C$1182</definedName>
    <definedName name="QB_ROW_509250">'BvA Detail'!#REF!</definedName>
    <definedName name="QB_ROW_5092500">'PL Class'!#REF!</definedName>
    <definedName name="QB_ROW_5092500_1" localSheetId="4" hidden="1">'PL Class'!#REF!</definedName>
    <definedName name="QB_ROW_5092500_2" localSheetId="4" hidden="1">'PL Class'!$F$89</definedName>
    <definedName name="QB_ROW_5092500_3" localSheetId="4" hidden="1">'PL Class'!$F$93</definedName>
    <definedName name="QB_ROW_509320" localSheetId="6" hidden="1">'General Ledger'!#REF!</definedName>
    <definedName name="QB_ROW_509320_1" localSheetId="6" hidden="1">'General Ledger'!#REF!</definedName>
    <definedName name="QB_ROW_509320_2" localSheetId="6" hidden="1">'General Ledger'!#REF!</definedName>
    <definedName name="QB_ROW_509320_3" localSheetId="6" hidden="1">'General Ledger'!$C$1184</definedName>
    <definedName name="QB_ROW_510020" localSheetId="6" hidden="1">'General Ledger'!#REF!</definedName>
    <definedName name="QB_ROW_510020_1" localSheetId="6" hidden="1">'General Ledger'!#REF!</definedName>
    <definedName name="QB_ROW_510020_2" localSheetId="6" hidden="1">'General Ledger'!#REF!</definedName>
    <definedName name="QB_ROW_510020_3" localSheetId="6" hidden="1">'General Ledger'!$C$1133</definedName>
    <definedName name="QB_ROW_51010">'General Ledger'!#REF!</definedName>
    <definedName name="QB_ROW_51010_1" localSheetId="6" hidden="1">'General Ledger'!#REF!</definedName>
    <definedName name="QB_ROW_51010_2" localSheetId="6" hidden="1">'General Ledger'!#REF!</definedName>
    <definedName name="QB_ROW_51010_3" localSheetId="6" hidden="1">'General Ledger'!#REF!</definedName>
    <definedName name="QB_ROW_51010_4" localSheetId="6" hidden="1">'General Ledger'!$B$467</definedName>
    <definedName name="QB_ROW_51020">'General Ledger'!#REF!</definedName>
    <definedName name="QB_ROW_51020_1" localSheetId="6" hidden="1">'General Ledger'!#REF!</definedName>
    <definedName name="QB_ROW_51020_2" localSheetId="6" hidden="1">'General Ledger'!#REF!</definedName>
    <definedName name="QB_ROW_51020_3" localSheetId="6" hidden="1">'General Ledger'!#REF!</definedName>
    <definedName name="QB_ROW_51020_4" localSheetId="6" hidden="1">'General Ledger'!$C$556</definedName>
    <definedName name="QB_ROW_510250">'BvA Detail'!#REF!</definedName>
    <definedName name="QB_ROW_5102500">'PL Class'!#REF!</definedName>
    <definedName name="QB_ROW_510320" localSheetId="6" hidden="1">'General Ledger'!#REF!</definedName>
    <definedName name="QB_ROW_510320_1" localSheetId="6" hidden="1">'General Ledger'!#REF!</definedName>
    <definedName name="QB_ROW_510320_2" localSheetId="6" hidden="1">'General Ledger'!#REF!</definedName>
    <definedName name="QB_ROW_510320_3" localSheetId="6" hidden="1">'General Ledger'!$C$1134</definedName>
    <definedName name="QB_ROW_51040">'Balance Sheet'!#REF!</definedName>
    <definedName name="QB_ROW_51040_1" localSheetId="3" hidden="1">'Balance Sheet'!#REF!</definedName>
    <definedName name="QB_ROW_51040_2" localSheetId="3" hidden="1">'Balance Sheet'!#REF!</definedName>
    <definedName name="QB_ROW_51040_3" localSheetId="3" hidden="1">'Balance Sheet'!$E$54</definedName>
    <definedName name="QB_ROW_511030" localSheetId="6" hidden="1">'General Ledger'!#REF!</definedName>
    <definedName name="QB_ROW_511030_1" localSheetId="6" hidden="1">'General Ledger'!#REF!</definedName>
    <definedName name="QB_ROW_511030_2" localSheetId="6" hidden="1">'General Ledger'!#REF!</definedName>
    <definedName name="QB_ROW_511030_3" localSheetId="6" hidden="1">'General Ledger'!$D$1136</definedName>
    <definedName name="QB_ROW_511260">'BvA Detail'!#REF!</definedName>
    <definedName name="QB_ROW_5112600">'PL Class'!#REF!</definedName>
    <definedName name="QB_ROW_511330" localSheetId="6" hidden="1">'General Ledger'!#REF!</definedName>
    <definedName name="QB_ROW_511330_1" localSheetId="6" hidden="1">'General Ledger'!#REF!</definedName>
    <definedName name="QB_ROW_511330_2" localSheetId="6" hidden="1">'General Ledger'!#REF!</definedName>
    <definedName name="QB_ROW_511330_3" localSheetId="6" hidden="1">'General Ledger'!$D$1137</definedName>
    <definedName name="QB_ROW_512020">'General Ledger'!#REF!</definedName>
    <definedName name="QB_ROW_512020_1" localSheetId="6" hidden="1">'General Ledger'!#REF!</definedName>
    <definedName name="QB_ROW_512020_2" localSheetId="6" hidden="1">'General Ledger'!#REF!</definedName>
    <definedName name="QB_ROW_512020_3" localSheetId="6" hidden="1">'General Ledger'!#REF!</definedName>
    <definedName name="QB_ROW_512020_4" localSheetId="6" hidden="1">'General Ledger'!$C$808</definedName>
    <definedName name="QB_ROW_512250">'BvA Detail'!#REF!</definedName>
    <definedName name="QB_ROW_512320">'General Ledger'!#REF!</definedName>
    <definedName name="QB_ROW_512320_1" localSheetId="6" hidden="1">'General Ledger'!#REF!</definedName>
    <definedName name="QB_ROW_512320_2" localSheetId="6" hidden="1">'General Ledger'!#REF!</definedName>
    <definedName name="QB_ROW_512320_3" localSheetId="6" hidden="1">'General Ledger'!#REF!</definedName>
    <definedName name="QB_ROW_512320_4" localSheetId="6" hidden="1">'General Ledger'!$C$809</definedName>
    <definedName name="QB_ROW_51250">'Balance Sheet'!#REF!</definedName>
    <definedName name="QB_ROW_51250_1" localSheetId="3" hidden="1">'Balance Sheet'!#REF!</definedName>
    <definedName name="QB_ROW_51250_2" localSheetId="3" hidden="1">'Balance Sheet'!#REF!</definedName>
    <definedName name="QB_ROW_51250_3" localSheetId="3" hidden="1">'Balance Sheet'!$F$58</definedName>
    <definedName name="QB_ROW_513020" localSheetId="6" hidden="1">'General Ledger'!#REF!</definedName>
    <definedName name="QB_ROW_513020_1" localSheetId="6" hidden="1">'General Ledger'!#REF!</definedName>
    <definedName name="QB_ROW_513020_2" localSheetId="6" hidden="1">'General Ledger'!#REF!</definedName>
    <definedName name="QB_ROW_513020_3" localSheetId="6" hidden="1">'General Ledger'!$C$992</definedName>
    <definedName name="QB_ROW_51310">'General Ledger'!#REF!</definedName>
    <definedName name="QB_ROW_51310_1" localSheetId="6" hidden="1">'General Ledger'!#REF!</definedName>
    <definedName name="QB_ROW_51310_2" localSheetId="6" hidden="1">'General Ledger'!#REF!</definedName>
    <definedName name="QB_ROW_51310_3" localSheetId="6" hidden="1">'General Ledger'!#REF!</definedName>
    <definedName name="QB_ROW_51310_4" localSheetId="6" hidden="1">'General Ledger'!$B$558</definedName>
    <definedName name="QB_ROW_51320">'General Ledger'!#REF!</definedName>
    <definedName name="QB_ROW_51320_1" localSheetId="6" hidden="1">'General Ledger'!#REF!</definedName>
    <definedName name="QB_ROW_51320_2" localSheetId="6" hidden="1">'General Ledger'!#REF!</definedName>
    <definedName name="QB_ROW_51320_3" localSheetId="6" hidden="1">'General Ledger'!#REF!</definedName>
    <definedName name="QB_ROW_51320_4" localSheetId="6" hidden="1">'General Ledger'!$C$557</definedName>
    <definedName name="QB_ROW_513250">'BvA Detail'!#REF!</definedName>
    <definedName name="QB_ROW_513320" localSheetId="6" hidden="1">'General Ledger'!#REF!</definedName>
    <definedName name="QB_ROW_513320_1" localSheetId="6" hidden="1">'General Ledger'!#REF!</definedName>
    <definedName name="QB_ROW_513320_2" localSheetId="6" hidden="1">'General Ledger'!#REF!</definedName>
    <definedName name="QB_ROW_513320_3" localSheetId="6" hidden="1">'General Ledger'!$C$993</definedName>
    <definedName name="QB_ROW_51340">'Balance Sheet'!#REF!</definedName>
    <definedName name="QB_ROW_51340_1" localSheetId="3" hidden="1">'Balance Sheet'!#REF!</definedName>
    <definedName name="QB_ROW_51340_2" localSheetId="3" hidden="1">'Balance Sheet'!#REF!</definedName>
    <definedName name="QB_ROW_51340_3" localSheetId="3" hidden="1">'Balance Sheet'!$E$59</definedName>
    <definedName name="QB_ROW_514020">'General Ledger'!#REF!</definedName>
    <definedName name="QB_ROW_514020_1" localSheetId="6" hidden="1">'General Ledger'!#REF!</definedName>
    <definedName name="QB_ROW_514020_2" localSheetId="6" hidden="1">'General Ledger'!#REF!</definedName>
    <definedName name="QB_ROW_514020_3" localSheetId="6" hidden="1">'General Ledger'!#REF!</definedName>
    <definedName name="QB_ROW_514020_4" localSheetId="6" hidden="1">'General Ledger'!$C$225</definedName>
    <definedName name="QB_ROW_514240" localSheetId="3" hidden="1">'Balance Sheet'!#REF!</definedName>
    <definedName name="QB_ROW_514240_1" localSheetId="3" hidden="1">'Balance Sheet'!#REF!</definedName>
    <definedName name="QB_ROW_514240_2" localSheetId="3" hidden="1">'Balance Sheet'!$E$19</definedName>
    <definedName name="QB_ROW_514320">'General Ledger'!#REF!</definedName>
    <definedName name="QB_ROW_514320_1" localSheetId="6" hidden="1">'General Ledger'!#REF!</definedName>
    <definedName name="QB_ROW_514320_2" localSheetId="6" hidden="1">'General Ledger'!#REF!</definedName>
    <definedName name="QB_ROW_514320_3" localSheetId="6" hidden="1">'General Ledger'!#REF!</definedName>
    <definedName name="QB_ROW_514320_4" localSheetId="6" hidden="1">'General Ledger'!$C$226</definedName>
    <definedName name="QB_ROW_515030" localSheetId="6" hidden="1">'General Ledger'!#REF!</definedName>
    <definedName name="QB_ROW_515030_1" localSheetId="6" hidden="1">'General Ledger'!#REF!</definedName>
    <definedName name="QB_ROW_515030_2" localSheetId="6" hidden="1">'General Ledger'!#REF!</definedName>
    <definedName name="QB_ROW_515030_3" localSheetId="6" hidden="1">'General Ledger'!$D$1332</definedName>
    <definedName name="QB_ROW_515260">'BvA Detail'!#REF!</definedName>
    <definedName name="QB_ROW_5152600">'PL Class'!#REF!</definedName>
    <definedName name="QB_ROW_515330" localSheetId="6" hidden="1">'General Ledger'!#REF!</definedName>
    <definedName name="QB_ROW_515330_1" localSheetId="6" hidden="1">'General Ledger'!#REF!</definedName>
    <definedName name="QB_ROW_515330_2" localSheetId="6" hidden="1">'General Ledger'!#REF!</definedName>
    <definedName name="QB_ROW_515330_3" localSheetId="6" hidden="1">'General Ledger'!$D$1333</definedName>
    <definedName name="QB_ROW_516030" localSheetId="6" hidden="1">'General Ledger'!#REF!</definedName>
    <definedName name="QB_ROW_516030_1" localSheetId="6" hidden="1">'General Ledger'!#REF!</definedName>
    <definedName name="QB_ROW_516030_2" localSheetId="6" hidden="1">'General Ledger'!#REF!</definedName>
    <definedName name="QB_ROW_516030_3" localSheetId="6" hidden="1">'General Ledger'!$D$1334</definedName>
    <definedName name="QB_ROW_516260">'BvA Detail'!#REF!</definedName>
    <definedName name="QB_ROW_5162600">'PL Class'!#REF!</definedName>
    <definedName name="QB_ROW_5162600_1" localSheetId="4" hidden="1">'PL Class'!#REF!</definedName>
    <definedName name="QB_ROW_5162600_2" localSheetId="4" hidden="1">'PL Class'!$G$111</definedName>
    <definedName name="QB_ROW_5162600_3" localSheetId="4" hidden="1">'PL Class'!$G$114</definedName>
    <definedName name="QB_ROW_516330" localSheetId="6" hidden="1">'General Ledger'!#REF!</definedName>
    <definedName name="QB_ROW_516330_1" localSheetId="6" hidden="1">'General Ledger'!#REF!</definedName>
    <definedName name="QB_ROW_516330_2" localSheetId="6" hidden="1">'General Ledger'!#REF!</definedName>
    <definedName name="QB_ROW_516330_3" localSheetId="6" hidden="1">'General Ledger'!$D$1353</definedName>
    <definedName name="QB_ROW_517010">'General Ledger'!#REF!</definedName>
    <definedName name="QB_ROW_517010_1" localSheetId="6" hidden="1">'General Ledger'!#REF!</definedName>
    <definedName name="QB_ROW_517010_2" localSheetId="6" hidden="1">'General Ledger'!#REF!</definedName>
    <definedName name="QB_ROW_517010_3" localSheetId="6" hidden="1">'General Ledger'!#REF!</definedName>
    <definedName name="QB_ROW_517010_4" localSheetId="6" hidden="1">'General Ledger'!$B$897</definedName>
    <definedName name="QB_ROW_517020">'General Ledger'!#REF!</definedName>
    <definedName name="QB_ROW_517020_1" localSheetId="6" hidden="1">'General Ledger'!#REF!</definedName>
    <definedName name="QB_ROW_517020_2" localSheetId="6" hidden="1">'General Ledger'!#REF!</definedName>
    <definedName name="QB_ROW_517020_3" localSheetId="6" hidden="1">'General Ledger'!#REF!</definedName>
    <definedName name="QB_ROW_517020_4" localSheetId="6" hidden="1">'General Ledger'!$C$900</definedName>
    <definedName name="QB_ROW_517310">'General Ledger'!#REF!</definedName>
    <definedName name="QB_ROW_517310_1" localSheetId="6" hidden="1">'General Ledger'!#REF!</definedName>
    <definedName name="QB_ROW_517310_2" localSheetId="6" hidden="1">'General Ledger'!#REF!</definedName>
    <definedName name="QB_ROW_517310_3" localSheetId="6" hidden="1">'General Ledger'!#REF!</definedName>
    <definedName name="QB_ROW_517310_4" localSheetId="6" hidden="1">'General Ledger'!$B$902</definedName>
    <definedName name="QB_ROW_517320">'General Ledger'!#REF!</definedName>
    <definedName name="QB_ROW_517320_1" localSheetId="6" hidden="1">'General Ledger'!#REF!</definedName>
    <definedName name="QB_ROW_517320_2" localSheetId="6" hidden="1">'General Ledger'!#REF!</definedName>
    <definedName name="QB_ROW_517320_3" localSheetId="6" hidden="1">'General Ledger'!#REF!</definedName>
    <definedName name="QB_ROW_517320_4" localSheetId="6" hidden="1">'General Ledger'!$C$901</definedName>
    <definedName name="QB_ROW_518020">'General Ledger'!#REF!</definedName>
    <definedName name="QB_ROW_518020_1" localSheetId="6" hidden="1">'General Ledger'!#REF!</definedName>
    <definedName name="QB_ROW_518020_2" localSheetId="6" hidden="1">'General Ledger'!#REF!</definedName>
    <definedName name="QB_ROW_518020_3" localSheetId="6" hidden="1">'General Ledger'!#REF!</definedName>
    <definedName name="QB_ROW_518020_4" localSheetId="6" hidden="1">'General Ledger'!$C$898</definedName>
    <definedName name="QB_ROW_518320">'General Ledger'!#REF!</definedName>
    <definedName name="QB_ROW_518320_1" localSheetId="6" hidden="1">'General Ledger'!#REF!</definedName>
    <definedName name="QB_ROW_518320_2" localSheetId="6" hidden="1">'General Ledger'!#REF!</definedName>
    <definedName name="QB_ROW_518320_3" localSheetId="6" hidden="1">'General Ledger'!#REF!</definedName>
    <definedName name="QB_ROW_518320_4" localSheetId="6" hidden="1">'General Ledger'!$C$899</definedName>
    <definedName name="QB_ROW_519010" localSheetId="6" hidden="1">'General Ledger'!#REF!</definedName>
    <definedName name="QB_ROW_519010_1" localSheetId="6" hidden="1">'General Ledger'!#REF!</definedName>
    <definedName name="QB_ROW_519010_2" localSheetId="6" hidden="1">'General Ledger'!#REF!</definedName>
    <definedName name="QB_ROW_519010_3" localSheetId="6" hidden="1">'General Ledger'!$B$1424</definedName>
    <definedName name="QB_ROW_519310" localSheetId="6" hidden="1">'General Ledger'!#REF!</definedName>
    <definedName name="QB_ROW_519310_1" localSheetId="6" hidden="1">'General Ledger'!#REF!</definedName>
    <definedName name="QB_ROW_519310_2" localSheetId="6" hidden="1">'General Ledger'!#REF!</definedName>
    <definedName name="QB_ROW_519310_3" localSheetId="6" hidden="1">'General Ledger'!$B$1425</definedName>
    <definedName name="QB_ROW_520010" localSheetId="6" hidden="1">'General Ledger'!#REF!</definedName>
    <definedName name="QB_ROW_520010_1" localSheetId="6" hidden="1">'General Ledger'!#REF!</definedName>
    <definedName name="QB_ROW_520010_2" localSheetId="6" hidden="1">'General Ledger'!#REF!</definedName>
    <definedName name="QB_ROW_520020" localSheetId="6" hidden="1">'General Ledger'!$C$52</definedName>
    <definedName name="QB_ROW_52010">'General Ledger'!#REF!</definedName>
    <definedName name="QB_ROW_52010_1" localSheetId="6" hidden="1">'General Ledger'!#REF!</definedName>
    <definedName name="QB_ROW_52010_2" localSheetId="6" hidden="1">'General Ledger'!#REF!</definedName>
    <definedName name="QB_ROW_52010_3" localSheetId="6" hidden="1">'General Ledger'!#REF!</definedName>
    <definedName name="QB_ROW_52010_4" localSheetId="6" hidden="1">'General Ledger'!$B$17</definedName>
    <definedName name="QB_ROW_520310" localSheetId="6" hidden="1">'General Ledger'!#REF!</definedName>
    <definedName name="QB_ROW_520310_1" localSheetId="6" hidden="1">'General Ledger'!#REF!</definedName>
    <definedName name="QB_ROW_520310_2" localSheetId="6" hidden="1">'General Ledger'!#REF!</definedName>
    <definedName name="QB_ROW_520320" localSheetId="6" hidden="1">'General Ledger'!$C$53</definedName>
    <definedName name="QB_ROW_521010" localSheetId="6" hidden="1">'General Ledger'!#REF!</definedName>
    <definedName name="QB_ROW_521010_1" localSheetId="6" hidden="1">'General Ledger'!#REF!</definedName>
    <definedName name="QB_ROW_521010_2" localSheetId="6" hidden="1">'General Ledger'!#REF!</definedName>
    <definedName name="QB_ROW_521010_3" localSheetId="6" hidden="1">'General Ledger'!$B$9</definedName>
    <definedName name="QB_ROW_521310" localSheetId="6" hidden="1">'General Ledger'!#REF!</definedName>
    <definedName name="QB_ROW_521310_1" localSheetId="6" hidden="1">'General Ledger'!#REF!</definedName>
    <definedName name="QB_ROW_521310_2" localSheetId="6" hidden="1">'General Ledger'!#REF!</definedName>
    <definedName name="QB_ROW_521310_3" localSheetId="6" hidden="1">'General Ledger'!$B$10</definedName>
    <definedName name="QB_ROW_522010" localSheetId="6" hidden="1">'General Ledger'!#REF!</definedName>
    <definedName name="QB_ROW_522010_1" localSheetId="6" hidden="1">'General Ledger'!$B$417</definedName>
    <definedName name="QB_ROW_52230">'Balance Sheet'!#REF!</definedName>
    <definedName name="QB_ROW_52230_1" localSheetId="3" hidden="1">'Balance Sheet'!#REF!</definedName>
    <definedName name="QB_ROW_52230_2" localSheetId="3" hidden="1">'Balance Sheet'!#REF!</definedName>
    <definedName name="QB_ROW_52230_3" localSheetId="3" hidden="1">'Balance Sheet'!$D$8</definedName>
    <definedName name="QB_ROW_522310" localSheetId="6" hidden="1">'General Ledger'!#REF!</definedName>
    <definedName name="QB_ROW_522310_1" localSheetId="6" hidden="1">'General Ledger'!$B$418</definedName>
    <definedName name="QB_ROW_523010" localSheetId="6" hidden="1">'General Ledger'!$B$415</definedName>
    <definedName name="QB_ROW_52310">'General Ledger'!#REF!</definedName>
    <definedName name="QB_ROW_52310_1" localSheetId="6" hidden="1">'General Ledger'!#REF!</definedName>
    <definedName name="QB_ROW_52310_2" localSheetId="6" hidden="1">'General Ledger'!#REF!</definedName>
    <definedName name="QB_ROW_52310_3" localSheetId="6" hidden="1">'General Ledger'!#REF!</definedName>
    <definedName name="QB_ROW_52310_4" localSheetId="6" hidden="1">'General Ledger'!$B$50</definedName>
    <definedName name="QB_ROW_523310" localSheetId="6" hidden="1">'General Ledger'!$B$416</definedName>
    <definedName name="QB_ROW_53010">'General Ledger'!#REF!</definedName>
    <definedName name="QB_ROW_53010_1" localSheetId="6" hidden="1">'General Ledger'!#REF!</definedName>
    <definedName name="QB_ROW_53010_2" localSheetId="6" hidden="1">'General Ledger'!#REF!</definedName>
    <definedName name="QB_ROW_53010_3" localSheetId="6" hidden="1">'General Ledger'!#REF!</definedName>
    <definedName name="QB_ROW_53010_4" localSheetId="6" hidden="1">'General Ledger'!$B$51</definedName>
    <definedName name="QB_ROW_53020" localSheetId="6" hidden="1">'General Ledger'!$C$54</definedName>
    <definedName name="QB_ROW_5310">'General Ledger'!#REF!</definedName>
    <definedName name="QB_ROW_5310_1" localSheetId="6" hidden="1">'General Ledger'!#REF!</definedName>
    <definedName name="QB_ROW_5310_2" localSheetId="6" hidden="1">'General Ledger'!#REF!</definedName>
    <definedName name="QB_ROW_5310_3" localSheetId="6" hidden="1">'General Ledger'!#REF!</definedName>
    <definedName name="QB_ROW_5310_4" localSheetId="6" hidden="1">'General Ledger'!$B$285</definedName>
    <definedName name="QB_ROW_5311">'Balance Sheet'!#REF!</definedName>
    <definedName name="QB_ROW_5311_1" localSheetId="3" hidden="1">'Balance Sheet'!#REF!</definedName>
    <definedName name="QB_ROW_5311_2" localSheetId="3" hidden="1">'Balance Sheet'!#REF!</definedName>
    <definedName name="QB_ROW_5311_3" localSheetId="3" hidden="1">'Balance Sheet'!$B$42</definedName>
    <definedName name="QB_ROW_53230">'Balance Sheet'!#REF!</definedName>
    <definedName name="QB_ROW_53230_1" localSheetId="3" hidden="1">'Balance Sheet'!#REF!</definedName>
    <definedName name="QB_ROW_53230_2" localSheetId="3" hidden="1">'Balance Sheet'!#REF!</definedName>
    <definedName name="QB_ROW_53230_3" localSheetId="3" hidden="1">'Balance Sheet'!$D$9</definedName>
    <definedName name="QB_ROW_53310">'General Ledger'!#REF!</definedName>
    <definedName name="QB_ROW_53310_1" localSheetId="6" hidden="1">'General Ledger'!#REF!</definedName>
    <definedName name="QB_ROW_53310_2" localSheetId="6" hidden="1">'General Ledger'!#REF!</definedName>
    <definedName name="QB_ROW_53310_3" localSheetId="6" hidden="1">'General Ledger'!#REF!</definedName>
    <definedName name="QB_ROW_53310_4" localSheetId="6" hidden="1">'General Ledger'!$B$69</definedName>
    <definedName name="QB_ROW_53320" localSheetId="6" hidden="1">'General Ledger'!$C$68</definedName>
    <definedName name="QB_ROW_56010">'General Ledger'!#REF!</definedName>
    <definedName name="QB_ROW_56010_1" localSheetId="6" hidden="1">'General Ledger'!#REF!</definedName>
    <definedName name="QB_ROW_56010_2" localSheetId="6" hidden="1">'General Ledger'!#REF!</definedName>
    <definedName name="QB_ROW_56010_3" localSheetId="6" hidden="1">'General Ledger'!#REF!</definedName>
    <definedName name="QB_ROW_56010_4" localSheetId="6" hidden="1">'General Ledger'!$B$569</definedName>
    <definedName name="QB_ROW_56310">'General Ledger'!#REF!</definedName>
    <definedName name="QB_ROW_56310_1" localSheetId="6" hidden="1">'General Ledger'!#REF!</definedName>
    <definedName name="QB_ROW_56310_2" localSheetId="6" hidden="1">'General Ledger'!#REF!</definedName>
    <definedName name="QB_ROW_56310_3" localSheetId="6" hidden="1">'General Ledger'!#REF!</definedName>
    <definedName name="QB_ROW_56310_4" localSheetId="6" hidden="1">'General Ledger'!$B$570</definedName>
    <definedName name="QB_ROW_57010" localSheetId="6" hidden="1">'General Ledger'!#REF!</definedName>
    <definedName name="QB_ROW_57010_1" localSheetId="6" hidden="1">'General Ledger'!#REF!</definedName>
    <definedName name="QB_ROW_57010_2" localSheetId="6" hidden="1">'General Ledger'!#REF!</definedName>
    <definedName name="QB_ROW_57010_3" localSheetId="6" hidden="1">'General Ledger'!$B$1448</definedName>
    <definedName name="QB_ROW_57020" localSheetId="6" hidden="1">'General Ledger'!#REF!</definedName>
    <definedName name="QB_ROW_57020_1" localSheetId="6" hidden="1">'General Ledger'!#REF!</definedName>
    <definedName name="QB_ROW_57020_2" localSheetId="6" hidden="1">'General Ledger'!#REF!</definedName>
    <definedName name="QB_ROW_57020_3" localSheetId="6" hidden="1">'General Ledger'!$C$1455</definedName>
    <definedName name="QB_ROW_57310" localSheetId="6" hidden="1">'General Ledger'!#REF!</definedName>
    <definedName name="QB_ROW_57310_1" localSheetId="6" hidden="1">'General Ledger'!#REF!</definedName>
    <definedName name="QB_ROW_57310_2" localSheetId="6" hidden="1">'General Ledger'!#REF!</definedName>
    <definedName name="QB_ROW_57310_3" localSheetId="6" hidden="1">'General Ledger'!$B$1457</definedName>
    <definedName name="QB_ROW_57320" localSheetId="6" hidden="1">'General Ledger'!#REF!</definedName>
    <definedName name="QB_ROW_57320_1" localSheetId="6" hidden="1">'General Ledger'!#REF!</definedName>
    <definedName name="QB_ROW_57320_2" localSheetId="6" hidden="1">'General Ledger'!#REF!</definedName>
    <definedName name="QB_ROW_57320_3" localSheetId="6" hidden="1">'General Ledger'!$C$1456</definedName>
    <definedName name="QB_ROW_59020">'General Ledger'!#REF!</definedName>
    <definedName name="QB_ROW_59020_1" localSheetId="6" hidden="1">'General Ledger'!#REF!</definedName>
    <definedName name="QB_ROW_59020_2" localSheetId="6" hidden="1">'General Ledger'!#REF!</definedName>
    <definedName name="QB_ROW_59020_3" localSheetId="6" hidden="1">'General Ledger'!#REF!</definedName>
    <definedName name="QB_ROW_59020_4" localSheetId="6" hidden="1">'General Ledger'!$C$470</definedName>
    <definedName name="QB_ROW_59320">'General Ledger'!#REF!</definedName>
    <definedName name="QB_ROW_59320_1" localSheetId="6" hidden="1">'General Ledger'!#REF!</definedName>
    <definedName name="QB_ROW_59320_2" localSheetId="6" hidden="1">'General Ledger'!#REF!</definedName>
    <definedName name="QB_ROW_59320_3" localSheetId="6" hidden="1">'General Ledger'!#REF!</definedName>
    <definedName name="QB_ROW_59320_4" localSheetId="6" hidden="1">'General Ledger'!$C$471</definedName>
    <definedName name="QB_ROW_60010">'General Ledger'!#REF!</definedName>
    <definedName name="QB_ROW_60010_1" localSheetId="6" hidden="1">'General Ledger'!#REF!</definedName>
    <definedName name="QB_ROW_60010_2" localSheetId="6" hidden="1">'General Ledger'!#REF!</definedName>
    <definedName name="QB_ROW_60010_3" localSheetId="6" hidden="1">'General Ledger'!#REF!</definedName>
    <definedName name="QB_ROW_60010_4" localSheetId="6" hidden="1">'General Ledger'!$B$254</definedName>
    <definedName name="QB_ROW_6010">'General Ledger'!#REF!</definedName>
    <definedName name="QB_ROW_6010_1" localSheetId="6" hidden="1">'General Ledger'!#REF!</definedName>
    <definedName name="QB_ROW_6010_2" localSheetId="6" hidden="1">'General Ledger'!#REF!</definedName>
    <definedName name="QB_ROW_6010_3" localSheetId="6" hidden="1">'General Ledger'!#REF!</definedName>
    <definedName name="QB_ROW_6010_4" localSheetId="6" hidden="1">'General Ledger'!$B$286</definedName>
    <definedName name="QB_ROW_60310">'General Ledger'!#REF!</definedName>
    <definedName name="QB_ROW_60310_1" localSheetId="6" hidden="1">'General Ledger'!#REF!</definedName>
    <definedName name="QB_ROW_60310_2" localSheetId="6" hidden="1">'General Ledger'!#REF!</definedName>
    <definedName name="QB_ROW_60310_3" localSheetId="6" hidden="1">'General Ledger'!#REF!</definedName>
    <definedName name="QB_ROW_60310_4" localSheetId="6" hidden="1">'General Ledger'!$B$255</definedName>
    <definedName name="QB_ROW_61010">'General Ledger'!#REF!</definedName>
    <definedName name="QB_ROW_61010_1" localSheetId="6" hidden="1">'General Ledger'!#REF!</definedName>
    <definedName name="QB_ROW_61010_2" localSheetId="6" hidden="1">'General Ledger'!#REF!</definedName>
    <definedName name="QB_ROW_61010_3" localSheetId="6" hidden="1">'General Ledger'!#REF!</definedName>
    <definedName name="QB_ROW_61010_4" localSheetId="6" hidden="1">'General Ledger'!$B$684</definedName>
    <definedName name="QB_ROW_61310">'General Ledger'!#REF!</definedName>
    <definedName name="QB_ROW_61310_1" localSheetId="6" hidden="1">'General Ledger'!#REF!</definedName>
    <definedName name="QB_ROW_61310_2" localSheetId="6" hidden="1">'General Ledger'!#REF!</definedName>
    <definedName name="QB_ROW_61310_3" localSheetId="6" hidden="1">'General Ledger'!#REF!</definedName>
    <definedName name="QB_ROW_61310_4" localSheetId="6" hidden="1">'General Ledger'!$B$685</definedName>
    <definedName name="QB_ROW_6310">'General Ledger'!#REF!</definedName>
    <definedName name="QB_ROW_6310_1" localSheetId="6" hidden="1">'General Ledger'!#REF!</definedName>
    <definedName name="QB_ROW_6310_2" localSheetId="6" hidden="1">'General Ledger'!#REF!</definedName>
    <definedName name="QB_ROW_6310_3" localSheetId="6" hidden="1">'General Ledger'!#REF!</definedName>
    <definedName name="QB_ROW_6310_4" localSheetId="6" hidden="1">'General Ledger'!$B$287</definedName>
    <definedName name="QB_ROW_66010">'General Ledger'!#REF!</definedName>
    <definedName name="QB_ROW_66010_1" localSheetId="6" hidden="1">'General Ledger'!#REF!</definedName>
    <definedName name="QB_ROW_66010_2" localSheetId="6" hidden="1">'General Ledger'!#REF!</definedName>
    <definedName name="QB_ROW_66010_3" localSheetId="6" hidden="1">'General Ledger'!#REF!</definedName>
    <definedName name="QB_ROW_66010_4" localSheetId="6" hidden="1">'General Ledger'!$B$680</definedName>
    <definedName name="QB_ROW_66310">'General Ledger'!#REF!</definedName>
    <definedName name="QB_ROW_66310_1" localSheetId="6" hidden="1">'General Ledger'!#REF!</definedName>
    <definedName name="QB_ROW_66310_2" localSheetId="6" hidden="1">'General Ledger'!#REF!</definedName>
    <definedName name="QB_ROW_66310_3" localSheetId="6" hidden="1">'General Ledger'!#REF!</definedName>
    <definedName name="QB_ROW_66310_4" localSheetId="6" hidden="1">'General Ledger'!$B$681</definedName>
    <definedName name="QB_ROW_67010" localSheetId="6" hidden="1">'General Ledger'!#REF!</definedName>
    <definedName name="QB_ROW_67010_1" localSheetId="6" hidden="1">'General Ledger'!#REF!</definedName>
    <definedName name="QB_ROW_67010_2" localSheetId="6" hidden="1">'General Ledger'!#REF!</definedName>
    <definedName name="QB_ROW_67010_3" localSheetId="6" hidden="1">'General Ledger'!$B$1472</definedName>
    <definedName name="QB_ROW_67310" localSheetId="6" hidden="1">'General Ledger'!#REF!</definedName>
    <definedName name="QB_ROW_67310_1" localSheetId="6" hidden="1">'General Ledger'!#REF!</definedName>
    <definedName name="QB_ROW_67310_2" localSheetId="6" hidden="1">'General Ledger'!#REF!</definedName>
    <definedName name="QB_ROW_67310_3" localSheetId="6" hidden="1">'General Ledger'!$B$1473</definedName>
    <definedName name="QB_ROW_68010" localSheetId="6" hidden="1">'General Ledger'!#REF!</definedName>
    <definedName name="QB_ROW_68010_1" localSheetId="6" hidden="1">'General Ledger'!#REF!</definedName>
    <definedName name="QB_ROW_68010_2" localSheetId="6" hidden="1">'General Ledger'!#REF!</definedName>
    <definedName name="QB_ROW_68010_3" localSheetId="6" hidden="1">'General Ledger'!$B$1426</definedName>
    <definedName name="QB_ROW_68310" localSheetId="6" hidden="1">'General Ledger'!#REF!</definedName>
    <definedName name="QB_ROW_68310_1" localSheetId="6" hidden="1">'General Ledger'!#REF!</definedName>
    <definedName name="QB_ROW_68310_2" localSheetId="6" hidden="1">'General Ledger'!#REF!</definedName>
    <definedName name="QB_ROW_68310_3" localSheetId="6" hidden="1">'General Ledger'!$B$1427</definedName>
    <definedName name="QB_ROW_7001">'Balance Sheet'!#REF!</definedName>
    <definedName name="QB_ROW_7001_1" localSheetId="3" hidden="1">'Balance Sheet'!#REF!</definedName>
    <definedName name="QB_ROW_7001_2" localSheetId="3" hidden="1">'Balance Sheet'!#REF!</definedName>
    <definedName name="QB_ROW_7001_3" localSheetId="3" hidden="1">'Balance Sheet'!$A$44</definedName>
    <definedName name="QB_ROW_70020">'General Ledger'!#REF!</definedName>
    <definedName name="QB_ROW_70020_1" localSheetId="6" hidden="1">'General Ledger'!#REF!</definedName>
    <definedName name="QB_ROW_70020_2" localSheetId="6" hidden="1">'General Ledger'!#REF!</definedName>
    <definedName name="QB_ROW_70020_3" localSheetId="6" hidden="1">'General Ledger'!#REF!</definedName>
    <definedName name="QB_ROW_70020_4" localSheetId="6" hidden="1">'General Ledger'!$C$273</definedName>
    <definedName name="QB_ROW_7010">'General Ledger'!#REF!</definedName>
    <definedName name="QB_ROW_7010_1" localSheetId="6" hidden="1">'General Ledger'!#REF!</definedName>
    <definedName name="QB_ROW_7010_2" localSheetId="6" hidden="1">'General Ledger'!#REF!</definedName>
    <definedName name="QB_ROW_7010_3" localSheetId="6" hidden="1">'General Ledger'!#REF!</definedName>
    <definedName name="QB_ROW_7010_4" localSheetId="6" hidden="1">'General Ledger'!$B$288</definedName>
    <definedName name="QB_ROW_70230">'Balance Sheet'!#REF!</definedName>
    <definedName name="QB_ROW_70230_1" localSheetId="3" hidden="1">'Balance Sheet'!#REF!</definedName>
    <definedName name="QB_ROW_70230_2" localSheetId="3" hidden="1">'Balance Sheet'!#REF!</definedName>
    <definedName name="QB_ROW_70230_3" localSheetId="3" hidden="1">'Balance Sheet'!$D$38</definedName>
    <definedName name="QB_ROW_70320">'General Ledger'!#REF!</definedName>
    <definedName name="QB_ROW_70320_1" localSheetId="6" hidden="1">'General Ledger'!#REF!</definedName>
    <definedName name="QB_ROW_70320_2" localSheetId="6" hidden="1">'General Ledger'!#REF!</definedName>
    <definedName name="QB_ROW_70320_3" localSheetId="6" hidden="1">'General Ledger'!#REF!</definedName>
    <definedName name="QB_ROW_70320_4" localSheetId="6" hidden="1">'General Ledger'!$C$274</definedName>
    <definedName name="QB_ROW_71020">'General Ledger'!#REF!</definedName>
    <definedName name="QB_ROW_71020_1" localSheetId="6" hidden="1">'General Ledger'!#REF!</definedName>
    <definedName name="QB_ROW_71020_2" localSheetId="6" hidden="1">'General Ledger'!#REF!</definedName>
    <definedName name="QB_ROW_71020_3" localSheetId="6" hidden="1">'General Ledger'!#REF!</definedName>
    <definedName name="QB_ROW_71020_4" localSheetId="6" hidden="1">'General Ledger'!$C$476</definedName>
    <definedName name="QB_ROW_71030">'General Ledger'!#REF!</definedName>
    <definedName name="QB_ROW_71030_1" localSheetId="6" hidden="1">'General Ledger'!#REF!</definedName>
    <definedName name="QB_ROW_71030_2" localSheetId="6" hidden="1">'General Ledger'!#REF!</definedName>
    <definedName name="QB_ROW_71030_3" localSheetId="6" hidden="1">'General Ledger'!#REF!</definedName>
    <definedName name="QB_ROW_71030_4" localSheetId="6" hidden="1">'General Ledger'!$D$481</definedName>
    <definedName name="QB_ROW_71320">'General Ledger'!#REF!</definedName>
    <definedName name="QB_ROW_71320_1" localSheetId="6" hidden="1">'General Ledger'!#REF!</definedName>
    <definedName name="QB_ROW_71320_2" localSheetId="6" hidden="1">'General Ledger'!#REF!</definedName>
    <definedName name="QB_ROW_71320_3" localSheetId="6" hidden="1">'General Ledger'!#REF!</definedName>
    <definedName name="QB_ROW_71320_4" localSheetId="6" hidden="1">'General Ledger'!$C$487</definedName>
    <definedName name="QB_ROW_71330">'General Ledger'!#REF!</definedName>
    <definedName name="QB_ROW_71330_1" localSheetId="6" hidden="1">'General Ledger'!#REF!</definedName>
    <definedName name="QB_ROW_71330_2" localSheetId="6" hidden="1">'General Ledger'!#REF!</definedName>
    <definedName name="QB_ROW_71330_3" localSheetId="6" hidden="1">'General Ledger'!#REF!</definedName>
    <definedName name="QB_ROW_71330_4" localSheetId="6" hidden="1">'General Ledger'!$D$486</definedName>
    <definedName name="QB_ROW_71350">'Balance Sheet'!#REF!</definedName>
    <definedName name="QB_ROW_71350_1" localSheetId="3" hidden="1">'Balance Sheet'!#REF!</definedName>
    <definedName name="QB_ROW_71350_2" localSheetId="3" hidden="1">'Balance Sheet'!#REF!</definedName>
    <definedName name="QB_ROW_71350_3" localSheetId="3" hidden="1">'Balance Sheet'!$F$55</definedName>
    <definedName name="QB_ROW_72210">'AP Aging'!#REF!</definedName>
    <definedName name="QB_ROW_7301" localSheetId="3" hidden="1">'Balance Sheet'!#REF!</definedName>
    <definedName name="QB_ROW_7301_1" localSheetId="3" hidden="1">'Balance Sheet'!#REF!</definedName>
    <definedName name="QB_ROW_7301_2" localSheetId="3" hidden="1">'Balance Sheet'!$A$68</definedName>
    <definedName name="QB_ROW_73010">'General Ledger'!#REF!</definedName>
    <definedName name="QB_ROW_73010_1" localSheetId="6" hidden="1">'General Ledger'!#REF!</definedName>
    <definedName name="QB_ROW_73010_2" localSheetId="6" hidden="1">'General Ledger'!#REF!</definedName>
    <definedName name="QB_ROW_73010_3" localSheetId="6" hidden="1">'General Ledger'!#REF!</definedName>
    <definedName name="QB_ROW_73010_4" localSheetId="6" hidden="1">'General Ledger'!$B$575</definedName>
    <definedName name="QB_ROW_7310">'General Ledger'!#REF!</definedName>
    <definedName name="QB_ROW_7310_1" localSheetId="6" hidden="1">'General Ledger'!#REF!</definedName>
    <definedName name="QB_ROW_7310_2" localSheetId="6" hidden="1">'General Ledger'!#REF!</definedName>
    <definedName name="QB_ROW_7310_3" localSheetId="6" hidden="1">'General Ledger'!#REF!</definedName>
    <definedName name="QB_ROW_7310_4" localSheetId="6" hidden="1">'General Ledger'!$B$289</definedName>
    <definedName name="QB_ROW_73310">'General Ledger'!#REF!</definedName>
    <definedName name="QB_ROW_73310_1" localSheetId="6" hidden="1">'General Ledger'!#REF!</definedName>
    <definedName name="QB_ROW_73310_2" localSheetId="6" hidden="1">'General Ledger'!#REF!</definedName>
    <definedName name="QB_ROW_73310_3" localSheetId="6" hidden="1">'General Ledger'!#REF!</definedName>
    <definedName name="QB_ROW_73310_4" localSheetId="6" hidden="1">'General Ledger'!$B$576</definedName>
    <definedName name="QB_ROW_74020">'General Ledger'!#REF!</definedName>
    <definedName name="QB_ROW_74020_1" localSheetId="6" hidden="1">'General Ledger'!#REF!</definedName>
    <definedName name="QB_ROW_74020_2" localSheetId="6" hidden="1">'General Ledger'!#REF!</definedName>
    <definedName name="QB_ROW_74020_3" localSheetId="6" hidden="1">'General Ledger'!#REF!</definedName>
    <definedName name="QB_ROW_74020_4" localSheetId="6" hidden="1">'General Ledger'!$C$468</definedName>
    <definedName name="QB_ROW_74320">'General Ledger'!#REF!</definedName>
    <definedName name="QB_ROW_74320_1" localSheetId="6" hidden="1">'General Ledger'!#REF!</definedName>
    <definedName name="QB_ROW_74320_2" localSheetId="6" hidden="1">'General Ledger'!#REF!</definedName>
    <definedName name="QB_ROW_74320_3" localSheetId="6" hidden="1">'General Ledger'!#REF!</definedName>
    <definedName name="QB_ROW_74320_4" localSheetId="6" hidden="1">'General Ledger'!$C$469</definedName>
    <definedName name="QB_ROW_76010">'General Ledger'!#REF!</definedName>
    <definedName name="QB_ROW_76010_1" localSheetId="6" hidden="1">'General Ledger'!#REF!</definedName>
    <definedName name="QB_ROW_76010_2" localSheetId="6" hidden="1">'General Ledger'!#REF!</definedName>
    <definedName name="QB_ROW_76010_3" localSheetId="6" hidden="1">'General Ledger'!#REF!</definedName>
    <definedName name="QB_ROW_76010_4" localSheetId="6" hidden="1">'General Ledger'!$B$244</definedName>
    <definedName name="QB_ROW_76230">'Balance Sheet'!#REF!</definedName>
    <definedName name="QB_ROW_76230_1" localSheetId="3" hidden="1">'Balance Sheet'!#REF!</definedName>
    <definedName name="QB_ROW_76230_2" localSheetId="3" hidden="1">'Balance Sheet'!#REF!</definedName>
    <definedName name="QB_ROW_76230_3" localSheetId="3" hidden="1">'Balance Sheet'!$D$26</definedName>
    <definedName name="QB_ROW_76310">'General Ledger'!#REF!</definedName>
    <definedName name="QB_ROW_76310_1" localSheetId="6" hidden="1">'General Ledger'!#REF!</definedName>
    <definedName name="QB_ROW_76310_2" localSheetId="6" hidden="1">'General Ledger'!#REF!</definedName>
    <definedName name="QB_ROW_76310_3" localSheetId="6" hidden="1">'General Ledger'!#REF!</definedName>
    <definedName name="QB_ROW_76310_4" localSheetId="6" hidden="1">'General Ledger'!$B$253</definedName>
    <definedName name="QB_ROW_7701" localSheetId="5" hidden="1">'AP Aging'!$A$5</definedName>
    <definedName name="QB_ROW_7702" localSheetId="5" hidden="1">'AP Aging'!$A$37</definedName>
    <definedName name="QB_ROW_7703" localSheetId="5" hidden="1">'AP Aging'!$A$46</definedName>
    <definedName name="QB_ROW_7704" localSheetId="5" hidden="1">'AP Aging'!$A$48</definedName>
    <definedName name="QB_ROW_7705" localSheetId="5" hidden="1">'AP Aging'!$A$51</definedName>
    <definedName name="QB_ROW_7731" localSheetId="5" hidden="1">'AP Aging'!$A$36</definedName>
    <definedName name="QB_ROW_7732" localSheetId="5" hidden="1">'AP Aging'!$A$45</definedName>
    <definedName name="QB_ROW_7733" localSheetId="5" hidden="1">'AP Aging'!$A$47</definedName>
    <definedName name="QB_ROW_7734" localSheetId="5" hidden="1">'AP Aging'!$A$50</definedName>
    <definedName name="QB_ROW_7735" localSheetId="5" hidden="1">'AP Aging'!$A$53</definedName>
    <definedName name="QB_ROW_78020">'General Ledger'!#REF!</definedName>
    <definedName name="QB_ROW_78020_1" localSheetId="6" hidden="1">'General Ledger'!#REF!</definedName>
    <definedName name="QB_ROW_78020_2" localSheetId="6" hidden="1">'General Ledger'!#REF!</definedName>
    <definedName name="QB_ROW_78020_3" localSheetId="6" hidden="1">'General Ledger'!#REF!</definedName>
    <definedName name="QB_ROW_78020_4" localSheetId="6" hidden="1">'General Ledger'!$C$271</definedName>
    <definedName name="QB_ROW_78230">'Balance Sheet'!#REF!</definedName>
    <definedName name="QB_ROW_78230_1" localSheetId="3" hidden="1">'Balance Sheet'!#REF!</definedName>
    <definedName name="QB_ROW_78230_2" localSheetId="3" hidden="1">'Balance Sheet'!#REF!</definedName>
    <definedName name="QB_ROW_78230_3" localSheetId="3" hidden="1">'Balance Sheet'!$D$37</definedName>
    <definedName name="QB_ROW_78320">'General Ledger'!#REF!</definedName>
    <definedName name="QB_ROW_78320_1" localSheetId="6" hidden="1">'General Ledger'!#REF!</definedName>
    <definedName name="QB_ROW_78320_2" localSheetId="6" hidden="1">'General Ledger'!#REF!</definedName>
    <definedName name="QB_ROW_78320_3" localSheetId="6" hidden="1">'General Ledger'!#REF!</definedName>
    <definedName name="QB_ROW_78320_4" localSheetId="6" hidden="1">'General Ledger'!$C$272</definedName>
    <definedName name="QB_ROW_79010">'General Ledger'!#REF!</definedName>
    <definedName name="QB_ROW_79010_1" localSheetId="6" hidden="1">'General Ledger'!#REF!</definedName>
    <definedName name="QB_ROW_79010_2" localSheetId="6" hidden="1">'General Ledger'!#REF!</definedName>
    <definedName name="QB_ROW_79010_3" localSheetId="6" hidden="1">'General Ledger'!#REF!</definedName>
    <definedName name="QB_ROW_79010_4" localSheetId="6" hidden="1">'General Ledger'!$B$266</definedName>
    <definedName name="QB_ROW_79220">'Balance Sheet'!#REF!</definedName>
    <definedName name="QB_ROW_79220_1" localSheetId="3" hidden="1">'Balance Sheet'!#REF!</definedName>
    <definedName name="QB_ROW_79220_2" localSheetId="3" hidden="1">'Balance Sheet'!#REF!</definedName>
    <definedName name="QB_ROW_79220_3" localSheetId="3" hidden="1">'Balance Sheet'!$C$34</definedName>
    <definedName name="QB_ROW_79310">'General Ledger'!#REF!</definedName>
    <definedName name="QB_ROW_79310_1" localSheetId="6" hidden="1">'General Ledger'!#REF!</definedName>
    <definedName name="QB_ROW_79310_2" localSheetId="6" hidden="1">'General Ledger'!#REF!</definedName>
    <definedName name="QB_ROW_79310_3" localSheetId="6" hidden="1">'General Ledger'!#REF!</definedName>
    <definedName name="QB_ROW_79310_4" localSheetId="6" hidden="1">'General Ledger'!$B$267</definedName>
    <definedName name="QB_ROW_80010">'General Ledger'!#REF!</definedName>
    <definedName name="QB_ROW_80010_1" localSheetId="5" hidden="1">'AP Aging'!#REF!</definedName>
    <definedName name="QB_ROW_80010_1" localSheetId="6" hidden="1">'General Ledger'!#REF!</definedName>
    <definedName name="QB_ROW_80010_2" localSheetId="6" hidden="1">'General Ledger'!#REF!</definedName>
    <definedName name="QB_ROW_80010_3" localSheetId="6" hidden="1">'General Ledger'!#REF!</definedName>
    <definedName name="QB_ROW_80010_4" localSheetId="6" hidden="1">'General Ledger'!$B$290</definedName>
    <definedName name="QB_ROW_8010">'General Ledger'!#REF!</definedName>
    <definedName name="QB_ROW_8010_1" localSheetId="6" hidden="1">'General Ledger'!#REF!</definedName>
    <definedName name="QB_ROW_8010_2" localSheetId="6" hidden="1">'General Ledger'!#REF!</definedName>
    <definedName name="QB_ROW_8010_3" localSheetId="6" hidden="1">'General Ledger'!#REF!</definedName>
    <definedName name="QB_ROW_8010_4" localSheetId="6" hidden="1">'General Ledger'!$B$579</definedName>
    <definedName name="QB_ROW_8011">'Balance Sheet'!#REF!</definedName>
    <definedName name="QB_ROW_8011_1" localSheetId="3" hidden="1">'Balance Sheet'!#REF!</definedName>
    <definedName name="QB_ROW_8011_2" localSheetId="3" hidden="1">'Balance Sheet'!#REF!</definedName>
    <definedName name="QB_ROW_8011_3" localSheetId="3" hidden="1">'Balance Sheet'!$B$45</definedName>
    <definedName name="QB_ROW_80240">'Balance Sheet'!#REF!</definedName>
    <definedName name="QB_ROW_80240_1" localSheetId="3" hidden="1">'Balance Sheet'!#REF!</definedName>
    <definedName name="QB_ROW_80240_2" localSheetId="3" hidden="1">'Balance Sheet'!#REF!</definedName>
    <definedName name="QB_ROW_80240_3" localSheetId="3" hidden="1">'Balance Sheet'!$E$48</definedName>
    <definedName name="QB_ROW_8030" localSheetId="5" hidden="1">'AP Aging'!$A$54</definedName>
    <definedName name="QB_ROW_80310">'General Ledger'!#REF!</definedName>
    <definedName name="QB_ROW_80310_1" localSheetId="5" hidden="1">'AP Aging'!#REF!</definedName>
    <definedName name="QB_ROW_80310_1" localSheetId="6" hidden="1">'General Ledger'!#REF!</definedName>
    <definedName name="QB_ROW_80310_2" localSheetId="6" hidden="1">'General Ledger'!#REF!</definedName>
    <definedName name="QB_ROW_80310_3" localSheetId="6" hidden="1">'General Ledger'!#REF!</definedName>
    <definedName name="QB_ROW_80310_4" localSheetId="6" hidden="1">'General Ledger'!$B$414</definedName>
    <definedName name="QB_ROW_81010">'General Ledger'!#REF!</definedName>
    <definedName name="QB_ROW_81010_1" localSheetId="6" hidden="1">'General Ledger'!#REF!</definedName>
    <definedName name="QB_ROW_81010_2" localSheetId="6" hidden="1">'General Ledger'!#REF!</definedName>
    <definedName name="QB_ROW_81010_3" localSheetId="6" hidden="1">'General Ledger'!#REF!</definedName>
    <definedName name="QB_ROW_81010_4" localSheetId="6" hidden="1">'General Ledger'!$B$242</definedName>
    <definedName name="QB_ROW_81310">'General Ledger'!#REF!</definedName>
    <definedName name="QB_ROW_81310_1" localSheetId="6" hidden="1">'General Ledger'!#REF!</definedName>
    <definedName name="QB_ROW_81310_2" localSheetId="6" hidden="1">'General Ledger'!#REF!</definedName>
    <definedName name="QB_ROW_81310_3" localSheetId="6" hidden="1">'General Ledger'!#REF!</definedName>
    <definedName name="QB_ROW_81310_4" localSheetId="6" hidden="1">'General Ledger'!$B$243</definedName>
    <definedName name="QB_ROW_83010">'General Ledger'!#REF!</definedName>
    <definedName name="QB_ROW_83010_1" localSheetId="6" hidden="1">'General Ledger'!#REF!</definedName>
    <definedName name="QB_ROW_83010_2" localSheetId="6" hidden="1">'General Ledger'!#REF!</definedName>
    <definedName name="QB_ROW_83010_3" localSheetId="6" hidden="1">'General Ledger'!#REF!</definedName>
    <definedName name="QB_ROW_83010_4" localSheetId="6" hidden="1">'General Ledger'!$B$70</definedName>
    <definedName name="QB_ROW_8310">'General Ledger'!#REF!</definedName>
    <definedName name="QB_ROW_8310_1" localSheetId="6" hidden="1">'General Ledger'!#REF!</definedName>
    <definedName name="QB_ROW_8310_2" localSheetId="6" hidden="1">'General Ledger'!#REF!</definedName>
    <definedName name="QB_ROW_8310_3" localSheetId="6" hidden="1">'General Ledger'!#REF!</definedName>
    <definedName name="QB_ROW_8310_4" localSheetId="6" hidden="1">'General Ledger'!$B$580</definedName>
    <definedName name="QB_ROW_8311">'Balance Sheet'!#REF!</definedName>
    <definedName name="QB_ROW_8311_1" localSheetId="3" hidden="1">'Balance Sheet'!#REF!</definedName>
    <definedName name="QB_ROW_8311_2" localSheetId="3" hidden="1">'Balance Sheet'!#REF!</definedName>
    <definedName name="QB_ROW_8311_3" localSheetId="3" hidden="1">'Balance Sheet'!$B$62</definedName>
    <definedName name="QB_ROW_83230">'Balance Sheet'!#REF!</definedName>
    <definedName name="QB_ROW_83230_1" localSheetId="3" hidden="1">'Balance Sheet'!#REF!</definedName>
    <definedName name="QB_ROW_83230_2" localSheetId="3" hidden="1">'Balance Sheet'!#REF!</definedName>
    <definedName name="QB_ROW_83230_3" localSheetId="3" hidden="1">'Balance Sheet'!$D$10</definedName>
    <definedName name="QB_ROW_83310">'General Ledger'!#REF!</definedName>
    <definedName name="QB_ROW_83310_1" localSheetId="6" hidden="1">'General Ledger'!#REF!</definedName>
    <definedName name="QB_ROW_83310_2" localSheetId="6" hidden="1">'General Ledger'!#REF!</definedName>
    <definedName name="QB_ROW_83310_3" localSheetId="6" hidden="1">'General Ledger'!#REF!</definedName>
    <definedName name="QB_ROW_83310_4" localSheetId="6" hidden="1">'General Ledger'!$B$98</definedName>
    <definedName name="QB_ROW_84030">'General Ledger'!#REF!</definedName>
    <definedName name="QB_ROW_84030_1" localSheetId="6" hidden="1">'General Ledger'!#REF!</definedName>
    <definedName name="QB_ROW_84030_2" localSheetId="6" hidden="1">'General Ledger'!#REF!</definedName>
    <definedName name="QB_ROW_84030_3" localSheetId="6" hidden="1">'General Ledger'!#REF!</definedName>
    <definedName name="QB_ROW_84030_4" localSheetId="6" hidden="1">'General Ledger'!$D$608</definedName>
    <definedName name="QB_ROW_84260">'BvA Detail'!#REF!</definedName>
    <definedName name="QB_ROW_842600">'PL Class'!#REF!</definedName>
    <definedName name="QB_ROW_842600_1" localSheetId="4" hidden="1">'PL Class'!#REF!</definedName>
    <definedName name="QB_ROW_842600_2" localSheetId="4" hidden="1">'PL Class'!$G$10</definedName>
    <definedName name="QB_ROW_842600_3" localSheetId="4" hidden="1">'PL Class'!$G$12</definedName>
    <definedName name="QB_ROW_84330">'General Ledger'!#REF!</definedName>
    <definedName name="QB_ROW_84330_1" localSheetId="6" hidden="1">'General Ledger'!#REF!</definedName>
    <definedName name="QB_ROW_84330_2" localSheetId="6" hidden="1">'General Ledger'!#REF!</definedName>
    <definedName name="QB_ROW_84330_3" localSheetId="6" hidden="1">'General Ledger'!#REF!</definedName>
    <definedName name="QB_ROW_84330_4" localSheetId="6" hidden="1">'General Ledger'!$D$632</definedName>
    <definedName name="QB_ROW_85020">'General Ledger'!#REF!</definedName>
    <definedName name="QB_ROW_85020_1" localSheetId="6" hidden="1">'General Ledger'!#REF!</definedName>
    <definedName name="QB_ROW_85020_2" localSheetId="6" hidden="1">'General Ledger'!#REF!</definedName>
    <definedName name="QB_ROW_85020_3" localSheetId="6" hidden="1">'General Ledger'!#REF!</definedName>
    <definedName name="QB_ROW_85020_4" localSheetId="6" hidden="1">'General Ledger'!$C$474</definedName>
    <definedName name="QB_ROW_85320">'General Ledger'!#REF!</definedName>
    <definedName name="QB_ROW_85320_1" localSheetId="6" hidden="1">'General Ledger'!#REF!</definedName>
    <definedName name="QB_ROW_85320_2" localSheetId="6" hidden="1">'General Ledger'!#REF!</definedName>
    <definedName name="QB_ROW_85320_3" localSheetId="6" hidden="1">'General Ledger'!#REF!</definedName>
    <definedName name="QB_ROW_85320_4" localSheetId="6" hidden="1">'General Ledger'!$C$475</definedName>
    <definedName name="QB_ROW_86010">'General Ledger'!#REF!</definedName>
    <definedName name="QB_ROW_86010_1" localSheetId="6" hidden="1">'General Ledger'!#REF!</definedName>
    <definedName name="QB_ROW_86010_2" localSheetId="6" hidden="1">'General Ledger'!#REF!</definedName>
    <definedName name="QB_ROW_86010_3" localSheetId="6" hidden="1">'General Ledger'!#REF!</definedName>
    <definedName name="QB_ROW_86010_4" localSheetId="6" hidden="1">'General Ledger'!$B$577</definedName>
    <definedName name="QB_ROW_86310">'General Ledger'!#REF!</definedName>
    <definedName name="QB_ROW_86310_1" localSheetId="6" hidden="1">'General Ledger'!#REF!</definedName>
    <definedName name="QB_ROW_86310_2" localSheetId="6" hidden="1">'General Ledger'!#REF!</definedName>
    <definedName name="QB_ROW_86310_3" localSheetId="6" hidden="1">'General Ledger'!#REF!</definedName>
    <definedName name="QB_ROW_86310_4" localSheetId="6" hidden="1">'General Ledger'!$B$578</definedName>
    <definedName name="QB_ROW_86321">'BvA Detail'!#REF!</definedName>
    <definedName name="QB_ROW_863210">'PL Class'!#REF!</definedName>
    <definedName name="QB_ROW_863210_1" localSheetId="4" hidden="1">'PL Class'!#REF!</definedName>
    <definedName name="QB_ROW_863210_2" localSheetId="4" hidden="1">'PL Class'!$C$21</definedName>
    <definedName name="QB_ROW_863210_3" localSheetId="4" hidden="1">'PL Class'!$C$19</definedName>
    <definedName name="QB_ROW_87010">'General Ledger'!#REF!</definedName>
    <definedName name="QB_ROW_87010_1" localSheetId="6" hidden="1">'General Ledger'!#REF!</definedName>
    <definedName name="QB_ROW_87010_2" localSheetId="6" hidden="1">'General Ledger'!#REF!</definedName>
    <definedName name="QB_ROW_87010_3" localSheetId="6" hidden="1">'General Ledger'!#REF!</definedName>
    <definedName name="QB_ROW_87010_4" localSheetId="6" hidden="1">'General Ledger'!$B$670</definedName>
    <definedName name="QB_ROW_87310">'General Ledger'!#REF!</definedName>
    <definedName name="QB_ROW_87310_1" localSheetId="6" hidden="1">'General Ledger'!#REF!</definedName>
    <definedName name="QB_ROW_87310_2" localSheetId="6" hidden="1">'General Ledger'!#REF!</definedName>
    <definedName name="QB_ROW_87310_3" localSheetId="6" hidden="1">'General Ledger'!#REF!</definedName>
    <definedName name="QB_ROW_87310_4" localSheetId="6" hidden="1">'General Ledger'!$B$671</definedName>
    <definedName name="QB_ROW_88010">'General Ledger'!#REF!</definedName>
    <definedName name="QB_ROW_88010_1" localSheetId="6" hidden="1">'General Ledger'!#REF!</definedName>
    <definedName name="QB_ROW_88010_2" localSheetId="6" hidden="1">'General Ledger'!#REF!</definedName>
    <definedName name="QB_ROW_88010_3" localSheetId="6" hidden="1">'General Ledger'!#REF!</definedName>
    <definedName name="QB_ROW_88010_4" localSheetId="6" hidden="1">'General Ledger'!$B$571</definedName>
    <definedName name="QB_ROW_88310">'General Ledger'!#REF!</definedName>
    <definedName name="QB_ROW_88310_1" localSheetId="6" hidden="1">'General Ledger'!#REF!</definedName>
    <definedName name="QB_ROW_88310_2" localSheetId="6" hidden="1">'General Ledger'!#REF!</definedName>
    <definedName name="QB_ROW_88310_3" localSheetId="6" hidden="1">'General Ledger'!#REF!</definedName>
    <definedName name="QB_ROW_88310_4" localSheetId="6" hidden="1">'General Ledger'!$B$572</definedName>
    <definedName name="QB_ROW_89010">'General Ledger'!#REF!</definedName>
    <definedName name="QB_ROW_89010_1" localSheetId="6" hidden="1">'General Ledger'!#REF!</definedName>
    <definedName name="QB_ROW_89010_2" localSheetId="6" hidden="1">'General Ledger'!#REF!</definedName>
    <definedName name="QB_ROW_89010_3" localSheetId="6" hidden="1">'General Ledger'!#REF!</definedName>
    <definedName name="QB_ROW_89010_4" localSheetId="6" hidden="1">'General Ledger'!$B$230</definedName>
    <definedName name="QB_ROW_89020">'General Ledger'!#REF!</definedName>
    <definedName name="QB_ROW_89020_1" localSheetId="6" hidden="1">'General Ledger'!#REF!</definedName>
    <definedName name="QB_ROW_89020_2" localSheetId="6" hidden="1">'General Ledger'!#REF!</definedName>
    <definedName name="QB_ROW_89020_3" localSheetId="6" hidden="1">'General Ledger'!#REF!</definedName>
    <definedName name="QB_ROW_89020_4" localSheetId="6" hidden="1">'General Ledger'!$C$237</definedName>
    <definedName name="QB_ROW_89030" localSheetId="3" hidden="1">'Balance Sheet'!#REF!</definedName>
    <definedName name="QB_ROW_89030_1" localSheetId="3" hidden="1">'Balance Sheet'!#REF!</definedName>
    <definedName name="QB_ROW_89030_2" localSheetId="3" hidden="1">'Balance Sheet'!$D$21</definedName>
    <definedName name="QB_ROW_89310">'General Ledger'!#REF!</definedName>
    <definedName name="QB_ROW_89310_1" localSheetId="6" hidden="1">'General Ledger'!#REF!</definedName>
    <definedName name="QB_ROW_89310_2" localSheetId="6" hidden="1">'General Ledger'!#REF!</definedName>
    <definedName name="QB_ROW_89310_3" localSheetId="6" hidden="1">'General Ledger'!#REF!</definedName>
    <definedName name="QB_ROW_89310_4" localSheetId="6" hidden="1">'General Ledger'!$B$239</definedName>
    <definedName name="QB_ROW_89320">'General Ledger'!#REF!</definedName>
    <definedName name="QB_ROW_89320_1" localSheetId="6" hidden="1">'General Ledger'!#REF!</definedName>
    <definedName name="QB_ROW_89320_2" localSheetId="6" hidden="1">'General Ledger'!#REF!</definedName>
    <definedName name="QB_ROW_89320_3" localSheetId="6" hidden="1">'General Ledger'!#REF!</definedName>
    <definedName name="QB_ROW_89320_4" localSheetId="6" hidden="1">'General Ledger'!$C$238</definedName>
    <definedName name="QB_ROW_89330" localSheetId="3" hidden="1">'Balance Sheet'!#REF!</definedName>
    <definedName name="QB_ROW_89330_1" localSheetId="3" hidden="1">'Balance Sheet'!#REF!</definedName>
    <definedName name="QB_ROW_89330_2" localSheetId="3" hidden="1">'Balance Sheet'!$D$23</definedName>
    <definedName name="QB_ROW_90010">'General Ledger'!#REF!</definedName>
    <definedName name="QB_ROW_90010_1" localSheetId="6" hidden="1">'General Ledger'!#REF!</definedName>
    <definedName name="QB_ROW_90010_2" localSheetId="6" hidden="1">'General Ledger'!#REF!</definedName>
    <definedName name="QB_ROW_90010_3" localSheetId="6" hidden="1">'General Ledger'!#REF!</definedName>
    <definedName name="QB_ROW_90010_4" localSheetId="6" hidden="1">'General Ledger'!$B$99</definedName>
    <definedName name="QB_ROW_9021">'Balance Sheet'!#REF!</definedName>
    <definedName name="QB_ROW_9021_1" localSheetId="3" hidden="1">'Balance Sheet'!#REF!</definedName>
    <definedName name="QB_ROW_9021_2" localSheetId="3" hidden="1">'Balance Sheet'!#REF!</definedName>
    <definedName name="QB_ROW_9021_3" localSheetId="3" hidden="1">'Balance Sheet'!$C$46</definedName>
    <definedName name="QB_ROW_90230">'Balance Sheet'!#REF!</definedName>
    <definedName name="QB_ROW_90230_1" localSheetId="3" hidden="1">'Balance Sheet'!#REF!</definedName>
    <definedName name="QB_ROW_90230_2" localSheetId="3" hidden="1">'Balance Sheet'!#REF!</definedName>
    <definedName name="QB_ROW_90230_3" localSheetId="3" hidden="1">'Balance Sheet'!$D$11</definedName>
    <definedName name="QB_ROW_9030">'General Ledger'!#REF!</definedName>
    <definedName name="QB_ROW_9030_1" localSheetId="6" hidden="1">'General Ledger'!#REF!</definedName>
    <definedName name="QB_ROW_9030_2" localSheetId="6" hidden="1">'General Ledger'!#REF!</definedName>
    <definedName name="QB_ROW_9030_3" localSheetId="6" hidden="1">'General Ledger'!#REF!</definedName>
    <definedName name="QB_ROW_9030_4" localSheetId="6" hidden="1">'General Ledger'!$D$593</definedName>
    <definedName name="QB_ROW_90310">'General Ledger'!#REF!</definedName>
    <definedName name="QB_ROW_90310_1" localSheetId="6" hidden="1">'General Ledger'!#REF!</definedName>
    <definedName name="QB_ROW_90310_2" localSheetId="6" hidden="1">'General Ledger'!#REF!</definedName>
    <definedName name="QB_ROW_90310_3" localSheetId="6" hidden="1">'General Ledger'!#REF!</definedName>
    <definedName name="QB_ROW_90310_4" localSheetId="6" hidden="1">'General Ledger'!$B$100</definedName>
    <definedName name="QB_ROW_91010">'General Ledger'!#REF!</definedName>
    <definedName name="QB_ROW_91010_1" localSheetId="6" hidden="1">'General Ledger'!#REF!</definedName>
    <definedName name="QB_ROW_91010_2" localSheetId="6" hidden="1">'General Ledger'!#REF!</definedName>
    <definedName name="QB_ROW_91010_3" localSheetId="6" hidden="1">'General Ledger'!#REF!</definedName>
    <definedName name="QB_ROW_91010_4" localSheetId="6" hidden="1">'General Ledger'!$B$101</definedName>
    <definedName name="QB_ROW_91230">'Balance Sheet'!#REF!</definedName>
    <definedName name="QB_ROW_91230_1" localSheetId="3" hidden="1">'Balance Sheet'!#REF!</definedName>
    <definedName name="QB_ROW_91230_2" localSheetId="3" hidden="1">'Balance Sheet'!#REF!</definedName>
    <definedName name="QB_ROW_91230_3" localSheetId="3" hidden="1">'Balance Sheet'!$D$12</definedName>
    <definedName name="QB_ROW_91310">'General Ledger'!#REF!</definedName>
    <definedName name="QB_ROW_91310_1" localSheetId="6" hidden="1">'General Ledger'!#REF!</definedName>
    <definedName name="QB_ROW_91310_2" localSheetId="6" hidden="1">'General Ledger'!#REF!</definedName>
    <definedName name="QB_ROW_91310_3" localSheetId="6" hidden="1">'General Ledger'!#REF!</definedName>
    <definedName name="QB_ROW_91310_4" localSheetId="6" hidden="1">'General Ledger'!$B$104</definedName>
    <definedName name="QB_ROW_92010" localSheetId="6" hidden="1">'General Ledger'!#REF!</definedName>
    <definedName name="QB_ROW_92010_1" localSheetId="6" hidden="1">'General Ledger'!#REF!</definedName>
    <definedName name="QB_ROW_92010_2" localSheetId="6" hidden="1">'General Ledger'!#REF!</definedName>
    <definedName name="QB_ROW_92010_3" localSheetId="6" hidden="1">'General Ledger'!$B$1442</definedName>
    <definedName name="QB_ROW_92310" localSheetId="6" hidden="1">'General Ledger'!#REF!</definedName>
    <definedName name="QB_ROW_92310_1" localSheetId="6" hidden="1">'General Ledger'!#REF!</definedName>
    <definedName name="QB_ROW_92310_2" localSheetId="6" hidden="1">'General Ledger'!#REF!</definedName>
    <definedName name="QB_ROW_92310_3" localSheetId="6" hidden="1">'General Ledger'!$B$1443</definedName>
    <definedName name="QB_ROW_9260">'BvA Detail'!#REF!</definedName>
    <definedName name="QB_ROW_92600">'PL Class'!#REF!</definedName>
    <definedName name="QB_ROW_9321">'Balance Sheet'!#REF!</definedName>
    <definedName name="QB_ROW_9321_1" localSheetId="3" hidden="1">'Balance Sheet'!#REF!</definedName>
    <definedName name="QB_ROW_9321_2" localSheetId="3" hidden="1">'Balance Sheet'!#REF!</definedName>
    <definedName name="QB_ROW_9321_3" localSheetId="3" hidden="1">'Balance Sheet'!$C$61</definedName>
    <definedName name="QB_ROW_9330">'General Ledger'!#REF!</definedName>
    <definedName name="QB_ROW_9330_1" localSheetId="6" hidden="1">'General Ledger'!#REF!</definedName>
    <definedName name="QB_ROW_9330_2" localSheetId="6" hidden="1">'General Ledger'!#REF!</definedName>
    <definedName name="QB_ROW_9330_3" localSheetId="6" hidden="1">'General Ledger'!#REF!</definedName>
    <definedName name="QB_ROW_9330_4" localSheetId="6" hidden="1">'General Ledger'!$D$594</definedName>
    <definedName name="QB_ROW_94010">'General Ledger'!#REF!</definedName>
    <definedName name="QB_ROW_94010_1" localSheetId="6" hidden="1">'General Ledger'!#REF!</definedName>
    <definedName name="QB_ROW_94010_2" localSheetId="6" hidden="1">'General Ledger'!#REF!</definedName>
    <definedName name="QB_ROW_94010_3" localSheetId="6" hidden="1">'General Ledger'!#REF!</definedName>
    <definedName name="QB_ROW_94010_4" localSheetId="6" hidden="1">'General Ledger'!$B$264</definedName>
    <definedName name="QB_ROW_94220">'Balance Sheet'!#REF!</definedName>
    <definedName name="QB_ROW_94220_1" localSheetId="3" hidden="1">'Balance Sheet'!#REF!</definedName>
    <definedName name="QB_ROW_94220_2" localSheetId="3" hidden="1">'Balance Sheet'!#REF!</definedName>
    <definedName name="QB_ROW_94220_3" localSheetId="3" hidden="1">'Balance Sheet'!$C$33</definedName>
    <definedName name="QB_ROW_94310">'General Ledger'!#REF!</definedName>
    <definedName name="QB_ROW_94310_1" localSheetId="6" hidden="1">'General Ledger'!#REF!</definedName>
    <definedName name="QB_ROW_94310_2" localSheetId="6" hidden="1">'General Ledger'!#REF!</definedName>
    <definedName name="QB_ROW_94310_3" localSheetId="6" hidden="1">'General Ledger'!#REF!</definedName>
    <definedName name="QB_ROW_94310_4" localSheetId="6" hidden="1">'General Ledger'!$B$265</definedName>
    <definedName name="QB_ROW_95010" localSheetId="6" hidden="1">'General Ledger'!#REF!</definedName>
    <definedName name="QB_ROW_95010_1" localSheetId="6" hidden="1">'General Ledger'!#REF!</definedName>
    <definedName name="QB_ROW_95010_2" localSheetId="6" hidden="1">'General Ledger'!#REF!</definedName>
    <definedName name="QB_ROW_95010_3" localSheetId="6" hidden="1">'General Ledger'!$B$1434</definedName>
    <definedName name="QB_ROW_95310" localSheetId="6" hidden="1">'General Ledger'!#REF!</definedName>
    <definedName name="QB_ROW_95310_1" localSheetId="6" hidden="1">'General Ledger'!#REF!</definedName>
    <definedName name="QB_ROW_95310_2" localSheetId="6" hidden="1">'General Ledger'!#REF!</definedName>
    <definedName name="QB_ROW_95310_3" localSheetId="6" hidden="1">'General Ledger'!$B$1435</definedName>
    <definedName name="QB_ROW_96010" localSheetId="6" hidden="1">'General Ledger'!#REF!</definedName>
    <definedName name="QB_ROW_96010_1" localSheetId="6" hidden="1">'General Ledger'!#REF!</definedName>
    <definedName name="QB_ROW_96010_2" localSheetId="6" hidden="1">'General Ledger'!#REF!</definedName>
    <definedName name="QB_ROW_96010_3" localSheetId="6" hidden="1">'General Ledger'!$B$1468</definedName>
    <definedName name="QB_ROW_96310" localSheetId="6" hidden="1">'General Ledger'!#REF!</definedName>
    <definedName name="QB_ROW_96310_1" localSheetId="6" hidden="1">'General Ledger'!#REF!</definedName>
    <definedName name="QB_ROW_96310_2" localSheetId="6" hidden="1">'General Ledger'!#REF!</definedName>
    <definedName name="QB_ROW_96310_3" localSheetId="6" hidden="1">'General Ledger'!$B$1469</definedName>
    <definedName name="QB_ROW_97010" localSheetId="6" hidden="1">'General Ledger'!#REF!</definedName>
    <definedName name="QB_ROW_97010_1" localSheetId="6" hidden="1">'General Ledger'!#REF!</definedName>
    <definedName name="QB_ROW_97010_2" localSheetId="6" hidden="1">'General Ledger'!#REF!</definedName>
    <definedName name="QB_ROW_97010_3" localSheetId="6" hidden="1">'General Ledger'!$B$1470</definedName>
    <definedName name="QB_ROW_97310" localSheetId="6" hidden="1">'General Ledger'!#REF!</definedName>
    <definedName name="QB_ROW_97310_1" localSheetId="6" hidden="1">'General Ledger'!#REF!</definedName>
    <definedName name="QB_ROW_97310_2" localSheetId="6" hidden="1">'General Ledger'!#REF!</definedName>
    <definedName name="QB_ROW_97310_3" localSheetId="6" hidden="1">'General Ledger'!$B$1471</definedName>
    <definedName name="QB_ROW_98010" localSheetId="6" hidden="1">'General Ledger'!#REF!</definedName>
    <definedName name="QB_ROW_98010_1" localSheetId="6" hidden="1">'General Ledger'!#REF!</definedName>
    <definedName name="QB_ROW_98010_2" localSheetId="6" hidden="1">'General Ledger'!#REF!</definedName>
    <definedName name="QB_ROW_98010_3" localSheetId="6" hidden="1">'General Ledger'!$B$1462</definedName>
    <definedName name="QB_ROW_98310" localSheetId="6" hidden="1">'General Ledger'!#REF!</definedName>
    <definedName name="QB_ROW_98310_1" localSheetId="6" hidden="1">'General Ledger'!#REF!</definedName>
    <definedName name="QB_ROW_98310_2" localSheetId="6" hidden="1">'General Ledger'!#REF!</definedName>
    <definedName name="QB_ROW_98310_3" localSheetId="6" hidden="1">'General Ledger'!$B$1463</definedName>
    <definedName name="QB_SUBTITLE_3">'PL Class'!#REF!</definedName>
    <definedName name="QB_SUBTITLE_3_1" localSheetId="5" hidden="1">'AP Aging'!#REF!</definedName>
    <definedName name="QB_SUBTITLE_3_1" localSheetId="3" hidden="1">'Balance Sheet'!#REF!</definedName>
    <definedName name="QB_SUBTITLE_3_1" localSheetId="6" hidden="1">'General Ledger'!#REF!</definedName>
    <definedName name="QB_SUBTITLE_3_1" localSheetId="4" hidden="1">'PL Class'!#REF!</definedName>
    <definedName name="QB_SUBTITLE_3_2" localSheetId="5" hidden="1">'AP Aging'!$A$3</definedName>
    <definedName name="QB_SUBTITLE_3_2" localSheetId="3" hidden="1">'Balance Sheet'!#REF!</definedName>
    <definedName name="QB_SUBTITLE_3_2" localSheetId="6" hidden="1">'General Ledger'!#REF!</definedName>
    <definedName name="QB_SUBTITLE_3_2" localSheetId="4" hidden="1">'PL Class'!$A$3</definedName>
    <definedName name="QB_SUBTITLE_3_3" localSheetId="3" hidden="1">'Balance Sheet'!$A$3</definedName>
    <definedName name="QB_SUBTITLE_3_3" localSheetId="6" hidden="1">'General Ledger'!#REF!</definedName>
    <definedName name="QB_SUBTITLE_3_4" localSheetId="6" hidden="1">'General Ledger'!$A$3</definedName>
    <definedName name="QB_TIME_5">'PL Class'!#REF!</definedName>
    <definedName name="QB_TIME_5_1" localSheetId="5" hidden="1">'AP Aging'!#REF!</definedName>
    <definedName name="QB_TIME_5_1" localSheetId="3" hidden="1">'Balance Sheet'!#REF!</definedName>
    <definedName name="QB_TIME_5_1" localSheetId="6" hidden="1">'General Ledger'!#REF!</definedName>
    <definedName name="QB_TIME_5_1" localSheetId="4" hidden="1">'PL Class'!#REF!</definedName>
    <definedName name="QB_TIME_5_2" localSheetId="5" hidden="1">'AP Aging'!$I$1</definedName>
    <definedName name="QB_TIME_5_2" localSheetId="3" hidden="1">'Balance Sheet'!#REF!</definedName>
    <definedName name="QB_TIME_5_2" localSheetId="6" hidden="1">'General Ledger'!#REF!</definedName>
    <definedName name="QB_TIME_5_2" localSheetId="4" hidden="1">'PL Class'!$AF$1</definedName>
    <definedName name="QB_TIME_5_3" localSheetId="3" hidden="1">'Balance Sheet'!$G$1</definedName>
    <definedName name="QB_TIME_5_3" localSheetId="6" hidden="1">'General Ledger'!#REF!</definedName>
    <definedName name="QB_TIME_5_3" localSheetId="4" hidden="1">'PL Class'!$T$1</definedName>
    <definedName name="QB_TIME_5_4" localSheetId="6" hidden="1">'General Ledger'!$O$1</definedName>
    <definedName name="QB_TITLE_2">'PL Class'!#REF!</definedName>
    <definedName name="QB_TITLE_2_1" localSheetId="5" hidden="1">'AP Aging'!#REF!</definedName>
    <definedName name="QB_TITLE_2_1" localSheetId="3" hidden="1">'Balance Sheet'!#REF!</definedName>
    <definedName name="QB_TITLE_2_1" localSheetId="6" hidden="1">'General Ledger'!#REF!</definedName>
    <definedName name="QB_TITLE_2_1" localSheetId="4" hidden="1">'PL Class'!#REF!</definedName>
    <definedName name="QB_TITLE_2_2" localSheetId="5" hidden="1">'AP Aging'!$A$2</definedName>
    <definedName name="QB_TITLE_2_2" localSheetId="3" hidden="1">'Balance Sheet'!#REF!</definedName>
    <definedName name="QB_TITLE_2_2" localSheetId="6" hidden="1">'General Ledger'!#REF!</definedName>
    <definedName name="QB_TITLE_2_2" localSheetId="4" hidden="1">'PL Class'!$A$2</definedName>
    <definedName name="QB_TITLE_2_3" localSheetId="3" hidden="1">'Balance Sheet'!$A$2</definedName>
    <definedName name="QB_TITLE_2_3" localSheetId="6" hidden="1">'General Ledger'!#REF!</definedName>
    <definedName name="QB_TITLE_2_4" localSheetId="6" hidden="1">'General Ledger'!$A$2</definedName>
    <definedName name="QBCANSUPPORTUPDATE">1</definedName>
    <definedName name="QBCANSUPPORTUPDATE_1" localSheetId="5">TRUE</definedName>
    <definedName name="QBCANSUPPORTUPDATE_1" localSheetId="3">TRUE</definedName>
    <definedName name="QBCANSUPPORTUPDATE_1" localSheetId="2">TRUE</definedName>
    <definedName name="QBCANSUPPORTUPDATE_1" localSheetId="6">TRUE</definedName>
    <definedName name="QBCANSUPPORTUPDATE_1" localSheetId="4">TRUE</definedName>
    <definedName name="QBCOMPANYFILENAME">"T:\Leadership\Leadership Prepatory Academy Inc.QBW"</definedName>
    <definedName name="QBCOMPANYFILENAME_1" localSheetId="5">"\\AVOLONACCT\Clients\LeadershipPA\Leadership Prepatory Academy Inc.QBW"</definedName>
    <definedName name="QBCOMPANYFILENAME_1" localSheetId="3">"\\AVOLONACCT\Clients\LeadershipPA\Leadership Prepatory Academy Inc.QBW"</definedName>
    <definedName name="QBCOMPANYFILENAME_1" localSheetId="2">"\\AVOLONACCT\Clients\LeadershipPA\Leadership Prepatory Academy Inc.QBW"</definedName>
    <definedName name="QBCOMPANYFILENAME_1" localSheetId="6">"\\AVOLONACCT\Clients\LeadershipPA\Leadership Prepatory Academy Inc.QBW"</definedName>
    <definedName name="QBCOMPANYFILENAME_1" localSheetId="4">"\\AVOLONACCT\Clients\LeadershipPA\Leadership Prepatory Academy Inc.QBW"</definedName>
    <definedName name="QBENDDATE">20171031</definedName>
    <definedName name="QBENDDATE_1" localSheetId="5">20181231</definedName>
    <definedName name="QBENDDATE_1" localSheetId="3">20181130</definedName>
    <definedName name="QBENDDATE_1" localSheetId="2">20181231</definedName>
    <definedName name="QBENDDATE_1" localSheetId="6">20181130</definedName>
    <definedName name="QBENDDATE_1" localSheetId="4">20181130</definedName>
    <definedName name="QBENDDATE_2" localSheetId="5">20190131</definedName>
    <definedName name="QBENDDATE_2" localSheetId="3">20181231</definedName>
    <definedName name="QBENDDATE_2" localSheetId="6">20181231</definedName>
    <definedName name="QBENDDATE_2" localSheetId="4">20181231</definedName>
    <definedName name="QBENDDATE_3" localSheetId="3">20190131</definedName>
    <definedName name="QBENDDATE_3" localSheetId="6">20190131</definedName>
    <definedName name="QBENDDATE_3" localSheetId="4">20190228</definedName>
    <definedName name="QBENDDATE_4" localSheetId="6">20190228</definedName>
    <definedName name="QBHEADERSONSCREEN">1</definedName>
    <definedName name="QBHEADERSONSCREEN_1" localSheetId="5">TRUE</definedName>
    <definedName name="QBHEADERSONSCREEN_1" localSheetId="3">TRUE</definedName>
    <definedName name="QBHEADERSONSCREEN_1" localSheetId="2">TRUE</definedName>
    <definedName name="QBHEADERSONSCREEN_1" localSheetId="6">TRUE</definedName>
    <definedName name="QBHEADERSONSCREEN_1" localSheetId="4">TRUE</definedName>
    <definedName name="QBMETADATASIZE" localSheetId="3">5892</definedName>
    <definedName name="QBMETADATASIZE" localSheetId="2">5892</definedName>
    <definedName name="QBMETADATASIZE" localSheetId="4">5892</definedName>
    <definedName name="QBMETADATASIZE">5892</definedName>
    <definedName name="QBMETADATASIZE_1" localSheetId="5">7480</definedName>
    <definedName name="QBMETADATASIZE_1" localSheetId="3">5907</definedName>
    <definedName name="QBMETADATASIZE_1" localSheetId="6">7450</definedName>
    <definedName name="QBMETADATASIZE_1" localSheetId="4">5907</definedName>
    <definedName name="QBMETADATASIZE_2" localSheetId="5">7567</definedName>
    <definedName name="QBMETADATASIZE_2" localSheetId="6">7480</definedName>
    <definedName name="QBMETADATASIZE_3" localSheetId="6">7565</definedName>
    <definedName name="QBPRESERVECOLOR">1</definedName>
    <definedName name="QBPRESERVECOLOR_1" localSheetId="5">TRUE</definedName>
    <definedName name="QBPRESERVECOLOR_1" localSheetId="3">TRUE</definedName>
    <definedName name="QBPRESERVECOLOR_1" localSheetId="2">TRUE</definedName>
    <definedName name="QBPRESERVECOLOR_1" localSheetId="6">TRUE</definedName>
    <definedName name="QBPRESERVECOLOR_1" localSheetId="4">TRUE</definedName>
    <definedName name="QBPRESERVEFONT">1</definedName>
    <definedName name="QBPRESERVEFONT_1" localSheetId="5">TRUE</definedName>
    <definedName name="QBPRESERVEFONT_1" localSheetId="3">TRUE</definedName>
    <definedName name="QBPRESERVEFONT_1" localSheetId="2">TRUE</definedName>
    <definedName name="QBPRESERVEFONT_1" localSheetId="6">TRUE</definedName>
    <definedName name="QBPRESERVEFONT_1" localSheetId="4">TRUE</definedName>
    <definedName name="QBPRESERVEROWHEIGHT">1</definedName>
    <definedName name="QBPRESERVEROWHEIGHT_1" localSheetId="5">TRUE</definedName>
    <definedName name="QBPRESERVEROWHEIGHT_1" localSheetId="3">TRUE</definedName>
    <definedName name="QBPRESERVEROWHEIGHT_1" localSheetId="2">TRUE</definedName>
    <definedName name="QBPRESERVEROWHEIGHT_1" localSheetId="6">TRUE</definedName>
    <definedName name="QBPRESERVEROWHEIGHT_1" localSheetId="4">TRUE</definedName>
    <definedName name="QBPRESERVESPACE">1</definedName>
    <definedName name="QBPRESERVESPACE_1" localSheetId="5">FALSE</definedName>
    <definedName name="QBPRESERVESPACE_1" localSheetId="3">FALSE</definedName>
    <definedName name="QBPRESERVESPACE_1" localSheetId="2">FALSE</definedName>
    <definedName name="QBPRESERVESPACE_1" localSheetId="6">FALSE</definedName>
    <definedName name="QBPRESERVESPACE_1" localSheetId="4">FALSE</definedName>
    <definedName name="QBREPORTCOLAXIS" localSheetId="4">19</definedName>
    <definedName name="QBREPORTCOLAXIS">19</definedName>
    <definedName name="QBREPORTCOLAXIS_1" localSheetId="5">0</definedName>
    <definedName name="QBREPORTCOLAXIS_1" localSheetId="3">0</definedName>
    <definedName name="QBREPORTCOLAXIS_1" localSheetId="2">6</definedName>
    <definedName name="QBREPORTCOLAXIS_1" localSheetId="6">0</definedName>
    <definedName name="QBREPORTCOMPANYID" localSheetId="5">"3ea4d7a3723640409b23c01b8b72c0fd"</definedName>
    <definedName name="QBREPORTCOMPANYID" localSheetId="3">"3ea4d7a3723640409b23c01b8b72c0fd"</definedName>
    <definedName name="QBREPORTCOMPANYID" localSheetId="2">"3ea4d7a3723640409b23c01b8b72c0fd"</definedName>
    <definedName name="QBREPORTCOMPANYID" localSheetId="6">"3ea4d7a3723640409b23c01b8b72c0fd"</definedName>
    <definedName name="QBREPORTCOMPANYID" localSheetId="4">"3ea4d7a3723640409b23c01b8b72c0fd"</definedName>
    <definedName name="QBREPORTCOMPANYID">"3ea4d7a3723640409b23c01b8b72c0fd"</definedName>
    <definedName name="QBREPORTCOMPARECOL_ANNUALBUDGET">0</definedName>
    <definedName name="QBREPORTCOMPARECOL_ANNUALBUDGET_1" localSheetId="5">FALSE</definedName>
    <definedName name="QBREPORTCOMPARECOL_ANNUALBUDGET_1" localSheetId="3">FALSE</definedName>
    <definedName name="QBREPORTCOMPARECOL_ANNUALBUDGET_1" localSheetId="2">FALSE</definedName>
    <definedName name="QBREPORTCOMPARECOL_ANNUALBUDGET_1" localSheetId="6">FALSE</definedName>
    <definedName name="QBREPORTCOMPARECOL_ANNUALBUDGET_1" localSheetId="4">FALSE</definedName>
    <definedName name="QBREPORTCOMPARECOL_AVGCOGS">0</definedName>
    <definedName name="QBREPORTCOMPARECOL_AVGCOGS_1" localSheetId="5">FALSE</definedName>
    <definedName name="QBREPORTCOMPARECOL_AVGCOGS_1" localSheetId="3">FALSE</definedName>
    <definedName name="QBREPORTCOMPARECOL_AVGCOGS_1" localSheetId="2">FALSE</definedName>
    <definedName name="QBREPORTCOMPARECOL_AVGCOGS_1" localSheetId="6">FALSE</definedName>
    <definedName name="QBREPORTCOMPARECOL_AVGCOGS_1" localSheetId="4">FALSE</definedName>
    <definedName name="QBREPORTCOMPARECOL_AVGPRICE">0</definedName>
    <definedName name="QBREPORTCOMPARECOL_AVGPRICE_1" localSheetId="5">FALSE</definedName>
    <definedName name="QBREPORTCOMPARECOL_AVGPRICE_1" localSheetId="3">FALSE</definedName>
    <definedName name="QBREPORTCOMPARECOL_AVGPRICE_1" localSheetId="2">FALSE</definedName>
    <definedName name="QBREPORTCOMPARECOL_AVGPRICE_1" localSheetId="6">FALSE</definedName>
    <definedName name="QBREPORTCOMPARECOL_AVGPRICE_1" localSheetId="4">FALSE</definedName>
    <definedName name="QBREPORTCOMPARECOL_BUDDIFF">0</definedName>
    <definedName name="QBREPORTCOMPARECOL_BUDDIFF_1" localSheetId="5">FALSE</definedName>
    <definedName name="QBREPORTCOMPARECOL_BUDDIFF_1" localSheetId="3">FALSE</definedName>
    <definedName name="QBREPORTCOMPARECOL_BUDDIFF_1" localSheetId="2">TRUE</definedName>
    <definedName name="QBREPORTCOMPARECOL_BUDDIFF_1" localSheetId="6">FALSE</definedName>
    <definedName name="QBREPORTCOMPARECOL_BUDDIFF_1" localSheetId="4">FALSE</definedName>
    <definedName name="QBREPORTCOMPARECOL_BUDGET">0</definedName>
    <definedName name="QBREPORTCOMPARECOL_BUDGET_1" localSheetId="5">FALSE</definedName>
    <definedName name="QBREPORTCOMPARECOL_BUDGET_1" localSheetId="3">FALSE</definedName>
    <definedName name="QBREPORTCOMPARECOL_BUDGET_1" localSheetId="2">TRUE</definedName>
    <definedName name="QBREPORTCOMPARECOL_BUDGET_1" localSheetId="6">FALSE</definedName>
    <definedName name="QBREPORTCOMPARECOL_BUDGET_1" localSheetId="4">FALSE</definedName>
    <definedName name="QBREPORTCOMPARECOL_BUDPCT">0</definedName>
    <definedName name="QBREPORTCOMPARECOL_BUDPCT_1" localSheetId="5">FALSE</definedName>
    <definedName name="QBREPORTCOMPARECOL_BUDPCT_1" localSheetId="3">FALSE</definedName>
    <definedName name="QBREPORTCOMPARECOL_BUDPCT_1" localSheetId="2">TRUE</definedName>
    <definedName name="QBREPORTCOMPARECOL_BUDPCT_1" localSheetId="6">FALSE</definedName>
    <definedName name="QBREPORTCOMPARECOL_BUDPCT_1" localSheetId="4">FALSE</definedName>
    <definedName name="QBREPORTCOMPARECOL_COGS">0</definedName>
    <definedName name="QBREPORTCOMPARECOL_COGS_1" localSheetId="5">FALSE</definedName>
    <definedName name="QBREPORTCOMPARECOL_COGS_1" localSheetId="3">FALSE</definedName>
    <definedName name="QBREPORTCOMPARECOL_COGS_1" localSheetId="2">FALSE</definedName>
    <definedName name="QBREPORTCOMPARECOL_COGS_1" localSheetId="6">FALSE</definedName>
    <definedName name="QBREPORTCOMPARECOL_COGS_1" localSheetId="4">FALSE</definedName>
    <definedName name="QBREPORTCOMPARECOL_EXCLUDEAMOUNT">0</definedName>
    <definedName name="QBREPORTCOMPARECOL_EXCLUDEAMOUNT_1" localSheetId="5">FALSE</definedName>
    <definedName name="QBREPORTCOMPARECOL_EXCLUDEAMOUNT_1" localSheetId="3">FALSE</definedName>
    <definedName name="QBREPORTCOMPARECOL_EXCLUDEAMOUNT_1" localSheetId="2">FALSE</definedName>
    <definedName name="QBREPORTCOMPARECOL_EXCLUDEAMOUNT_1" localSheetId="6">FALSE</definedName>
    <definedName name="QBREPORTCOMPARECOL_EXCLUDEAMOUNT_1" localSheetId="4">FALSE</definedName>
    <definedName name="QBREPORTCOMPARECOL_EXCLUDECURPERIOD">0</definedName>
    <definedName name="QBREPORTCOMPARECOL_EXCLUDECURPERIOD_1" localSheetId="5">FALSE</definedName>
    <definedName name="QBREPORTCOMPARECOL_EXCLUDECURPERIOD_1" localSheetId="3">FALSE</definedName>
    <definedName name="QBREPORTCOMPARECOL_EXCLUDECURPERIOD_1" localSheetId="2">FALSE</definedName>
    <definedName name="QBREPORTCOMPARECOL_EXCLUDECURPERIOD_1" localSheetId="6">FALSE</definedName>
    <definedName name="QBREPORTCOMPARECOL_EXCLUDECURPERIOD_1" localSheetId="4">FALSE</definedName>
    <definedName name="QBREPORTCOMPARECOL_FORECAST">0</definedName>
    <definedName name="QBREPORTCOMPARECOL_FORECAST_1" localSheetId="5">FALSE</definedName>
    <definedName name="QBREPORTCOMPARECOL_FORECAST_1" localSheetId="3">FALSE</definedName>
    <definedName name="QBREPORTCOMPARECOL_FORECAST_1" localSheetId="2">FALSE</definedName>
    <definedName name="QBREPORTCOMPARECOL_FORECAST_1" localSheetId="6">FALSE</definedName>
    <definedName name="QBREPORTCOMPARECOL_FORECAST_1" localSheetId="4">FALSE</definedName>
    <definedName name="QBREPORTCOMPARECOL_GROSSMARGIN">0</definedName>
    <definedName name="QBREPORTCOMPARECOL_GROSSMARGIN_1" localSheetId="5">FALSE</definedName>
    <definedName name="QBREPORTCOMPARECOL_GROSSMARGIN_1" localSheetId="3">FALSE</definedName>
    <definedName name="QBREPORTCOMPARECOL_GROSSMARGIN_1" localSheetId="2">FALSE</definedName>
    <definedName name="QBREPORTCOMPARECOL_GROSSMARGIN_1" localSheetId="6">FALSE</definedName>
    <definedName name="QBREPORTCOMPARECOL_GROSSMARGIN_1" localSheetId="4">FALSE</definedName>
    <definedName name="QBREPORTCOMPARECOL_GROSSMARGINPCT">0</definedName>
    <definedName name="QBREPORTCOMPARECOL_GROSSMARGINPCT_1" localSheetId="5">FALSE</definedName>
    <definedName name="QBREPORTCOMPARECOL_GROSSMARGINPCT_1" localSheetId="3">FALSE</definedName>
    <definedName name="QBREPORTCOMPARECOL_GROSSMARGINPCT_1" localSheetId="2">FALSE</definedName>
    <definedName name="QBREPORTCOMPARECOL_GROSSMARGINPCT_1" localSheetId="6">FALSE</definedName>
    <definedName name="QBREPORTCOMPARECOL_GROSSMARGINPCT_1" localSheetId="4">FALSE</definedName>
    <definedName name="QBREPORTCOMPARECOL_HOURS">0</definedName>
    <definedName name="QBREPORTCOMPARECOL_HOURS_1" localSheetId="5">FALSE</definedName>
    <definedName name="QBREPORTCOMPARECOL_HOURS_1" localSheetId="3">FALSE</definedName>
    <definedName name="QBREPORTCOMPARECOL_HOURS_1" localSheetId="2">FALSE</definedName>
    <definedName name="QBREPORTCOMPARECOL_HOURS_1" localSheetId="6">FALSE</definedName>
    <definedName name="QBREPORTCOMPARECOL_HOURS_1" localSheetId="4">FALSE</definedName>
    <definedName name="QBREPORTCOMPARECOL_PCTCOL">0</definedName>
    <definedName name="QBREPORTCOMPARECOL_PCTCOL_1" localSheetId="5">FALSE</definedName>
    <definedName name="QBREPORTCOMPARECOL_PCTCOL_1" localSheetId="3">FALSE</definedName>
    <definedName name="QBREPORTCOMPARECOL_PCTCOL_1" localSheetId="2">FALSE</definedName>
    <definedName name="QBREPORTCOMPARECOL_PCTCOL_1" localSheetId="6">FALSE</definedName>
    <definedName name="QBREPORTCOMPARECOL_PCTCOL_1" localSheetId="4">FALSE</definedName>
    <definedName name="QBREPORTCOMPARECOL_PCTEXPENSE">0</definedName>
    <definedName name="QBREPORTCOMPARECOL_PCTEXPENSE_1" localSheetId="5">FALSE</definedName>
    <definedName name="QBREPORTCOMPARECOL_PCTEXPENSE_1" localSheetId="3">FALSE</definedName>
    <definedName name="QBREPORTCOMPARECOL_PCTEXPENSE_1" localSheetId="2">FALSE</definedName>
    <definedName name="QBREPORTCOMPARECOL_PCTEXPENSE_1" localSheetId="6">FALSE</definedName>
    <definedName name="QBREPORTCOMPARECOL_PCTEXPENSE_1" localSheetId="4">FALSE</definedName>
    <definedName name="QBREPORTCOMPARECOL_PCTINCOME">0</definedName>
    <definedName name="QBREPORTCOMPARECOL_PCTINCOME_1" localSheetId="5">FALSE</definedName>
    <definedName name="QBREPORTCOMPARECOL_PCTINCOME_1" localSheetId="3">FALSE</definedName>
    <definedName name="QBREPORTCOMPARECOL_PCTINCOME_1" localSheetId="2">FALSE</definedName>
    <definedName name="QBREPORTCOMPARECOL_PCTINCOME_1" localSheetId="6">FALSE</definedName>
    <definedName name="QBREPORTCOMPARECOL_PCTINCOME_1" localSheetId="4">FALSE</definedName>
    <definedName name="QBREPORTCOMPARECOL_PCTOFSALES">0</definedName>
    <definedName name="QBREPORTCOMPARECOL_PCTOFSALES_1" localSheetId="5">FALSE</definedName>
    <definedName name="QBREPORTCOMPARECOL_PCTOFSALES_1" localSheetId="3">FALSE</definedName>
    <definedName name="QBREPORTCOMPARECOL_PCTOFSALES_1" localSheetId="2">FALSE</definedName>
    <definedName name="QBREPORTCOMPARECOL_PCTOFSALES_1" localSheetId="6">FALSE</definedName>
    <definedName name="QBREPORTCOMPARECOL_PCTOFSALES_1" localSheetId="4">FALSE</definedName>
    <definedName name="QBREPORTCOMPARECOL_PCTROW">0</definedName>
    <definedName name="QBREPORTCOMPARECOL_PCTROW_1" localSheetId="5">FALSE</definedName>
    <definedName name="QBREPORTCOMPARECOL_PCTROW_1" localSheetId="3">FALSE</definedName>
    <definedName name="QBREPORTCOMPARECOL_PCTROW_1" localSheetId="2">FALSE</definedName>
    <definedName name="QBREPORTCOMPARECOL_PCTROW_1" localSheetId="6">FALSE</definedName>
    <definedName name="QBREPORTCOMPARECOL_PCTROW_1" localSheetId="4">FALSE</definedName>
    <definedName name="QBREPORTCOMPARECOL_PPDIFF">0</definedName>
    <definedName name="QBREPORTCOMPARECOL_PPDIFF_1" localSheetId="5">FALSE</definedName>
    <definedName name="QBREPORTCOMPARECOL_PPDIFF_1" localSheetId="3">FALSE</definedName>
    <definedName name="QBREPORTCOMPARECOL_PPDIFF_1" localSheetId="2">FALSE</definedName>
    <definedName name="QBREPORTCOMPARECOL_PPDIFF_1" localSheetId="6">FALSE</definedName>
    <definedName name="QBREPORTCOMPARECOL_PPDIFF_1" localSheetId="4">FALSE</definedName>
    <definedName name="QBREPORTCOMPARECOL_PPPCT">0</definedName>
    <definedName name="QBREPORTCOMPARECOL_PPPCT_1" localSheetId="5">FALSE</definedName>
    <definedName name="QBREPORTCOMPARECOL_PPPCT_1" localSheetId="3">FALSE</definedName>
    <definedName name="QBREPORTCOMPARECOL_PPPCT_1" localSheetId="2">FALSE</definedName>
    <definedName name="QBREPORTCOMPARECOL_PPPCT_1" localSheetId="6">FALSE</definedName>
    <definedName name="QBREPORTCOMPARECOL_PPPCT_1" localSheetId="4">FALSE</definedName>
    <definedName name="QBREPORTCOMPARECOL_PREVPERIOD">0</definedName>
    <definedName name="QBREPORTCOMPARECOL_PREVPERIOD_1" localSheetId="5">FALSE</definedName>
    <definedName name="QBREPORTCOMPARECOL_PREVPERIOD_1" localSheetId="3">FALSE</definedName>
    <definedName name="QBREPORTCOMPARECOL_PREVPERIOD_1" localSheetId="2">FALSE</definedName>
    <definedName name="QBREPORTCOMPARECOL_PREVPERIOD_1" localSheetId="6">FALSE</definedName>
    <definedName name="QBREPORTCOMPARECOL_PREVPERIOD_1" localSheetId="4">FALSE</definedName>
    <definedName name="QBREPORTCOMPARECOL_PREVYEAR">0</definedName>
    <definedName name="QBREPORTCOMPARECOL_PREVYEAR_1" localSheetId="5">FALSE</definedName>
    <definedName name="QBREPORTCOMPARECOL_PREVYEAR_1" localSheetId="3">FALSE</definedName>
    <definedName name="QBREPORTCOMPARECOL_PREVYEAR_1" localSheetId="2">FALSE</definedName>
    <definedName name="QBREPORTCOMPARECOL_PREVYEAR_1" localSheetId="6">FALSE</definedName>
    <definedName name="QBREPORTCOMPARECOL_PREVYEAR_1" localSheetId="4">FALSE</definedName>
    <definedName name="QBREPORTCOMPARECOL_PYDIFF">0</definedName>
    <definedName name="QBREPORTCOMPARECOL_PYDIFF_1" localSheetId="5">FALSE</definedName>
    <definedName name="QBREPORTCOMPARECOL_PYDIFF_1" localSheetId="3">FALSE</definedName>
    <definedName name="QBREPORTCOMPARECOL_PYDIFF_1" localSheetId="2">FALSE</definedName>
    <definedName name="QBREPORTCOMPARECOL_PYDIFF_1" localSheetId="6">FALSE</definedName>
    <definedName name="QBREPORTCOMPARECOL_PYDIFF_1" localSheetId="4">FALSE</definedName>
    <definedName name="QBREPORTCOMPARECOL_PYPCT">0</definedName>
    <definedName name="QBREPORTCOMPARECOL_PYPCT_1" localSheetId="5">FALSE</definedName>
    <definedName name="QBREPORTCOMPARECOL_PYPCT_1" localSheetId="3">FALSE</definedName>
    <definedName name="QBREPORTCOMPARECOL_PYPCT_1" localSheetId="2">FALSE</definedName>
    <definedName name="QBREPORTCOMPARECOL_PYPCT_1" localSheetId="6">FALSE</definedName>
    <definedName name="QBREPORTCOMPARECOL_PYPCT_1" localSheetId="4">FALSE</definedName>
    <definedName name="QBREPORTCOMPARECOL_QTY">0</definedName>
    <definedName name="QBREPORTCOMPARECOL_QTY_1" localSheetId="5">FALSE</definedName>
    <definedName name="QBREPORTCOMPARECOL_QTY_1" localSheetId="3">FALSE</definedName>
    <definedName name="QBREPORTCOMPARECOL_QTY_1" localSheetId="2">FALSE</definedName>
    <definedName name="QBREPORTCOMPARECOL_QTY_1" localSheetId="6">FALSE</definedName>
    <definedName name="QBREPORTCOMPARECOL_QTY_1" localSheetId="4">FALSE</definedName>
    <definedName name="QBREPORTCOMPARECOL_RATE">0</definedName>
    <definedName name="QBREPORTCOMPARECOL_RATE_1" localSheetId="5">FALSE</definedName>
    <definedName name="QBREPORTCOMPARECOL_RATE_1" localSheetId="3">FALSE</definedName>
    <definedName name="QBREPORTCOMPARECOL_RATE_1" localSheetId="2">FALSE</definedName>
    <definedName name="QBREPORTCOMPARECOL_RATE_1" localSheetId="6">FALSE</definedName>
    <definedName name="QBREPORTCOMPARECOL_RATE_1" localSheetId="4">FALSE</definedName>
    <definedName name="QBREPORTCOMPARECOL_TRIPBILLEDMILES">0</definedName>
    <definedName name="QBREPORTCOMPARECOL_TRIPBILLEDMILES_1" localSheetId="5">FALSE</definedName>
    <definedName name="QBREPORTCOMPARECOL_TRIPBILLEDMILES_1" localSheetId="3">FALSE</definedName>
    <definedName name="QBREPORTCOMPARECOL_TRIPBILLEDMILES_1" localSheetId="2">FALSE</definedName>
    <definedName name="QBREPORTCOMPARECOL_TRIPBILLEDMILES_1" localSheetId="6">FALSE</definedName>
    <definedName name="QBREPORTCOMPARECOL_TRIPBILLEDMILES_1" localSheetId="4">FALSE</definedName>
    <definedName name="QBREPORTCOMPARECOL_TRIPBILLINGAMOUNT">0</definedName>
    <definedName name="QBREPORTCOMPARECOL_TRIPBILLINGAMOUNT_1" localSheetId="5">FALSE</definedName>
    <definedName name="QBREPORTCOMPARECOL_TRIPBILLINGAMOUNT_1" localSheetId="3">FALSE</definedName>
    <definedName name="QBREPORTCOMPARECOL_TRIPBILLINGAMOUNT_1" localSheetId="2">FALSE</definedName>
    <definedName name="QBREPORTCOMPARECOL_TRIPBILLINGAMOUNT_1" localSheetId="6">FALSE</definedName>
    <definedName name="QBREPORTCOMPARECOL_TRIPBILLINGAMOUNT_1" localSheetId="4">FALSE</definedName>
    <definedName name="QBREPORTCOMPARECOL_TRIPMILES">0</definedName>
    <definedName name="QBREPORTCOMPARECOL_TRIPMILES_1" localSheetId="5">FALSE</definedName>
    <definedName name="QBREPORTCOMPARECOL_TRIPMILES_1" localSheetId="3">FALSE</definedName>
    <definedName name="QBREPORTCOMPARECOL_TRIPMILES_1" localSheetId="2">FALSE</definedName>
    <definedName name="QBREPORTCOMPARECOL_TRIPMILES_1" localSheetId="6">FALSE</definedName>
    <definedName name="QBREPORTCOMPARECOL_TRIPMILES_1" localSheetId="4">FALSE</definedName>
    <definedName name="QBREPORTCOMPARECOL_TRIPNOTBILLABLEMILES">0</definedName>
    <definedName name="QBREPORTCOMPARECOL_TRIPNOTBILLABLEMILES_1" localSheetId="5">FALSE</definedName>
    <definedName name="QBREPORTCOMPARECOL_TRIPNOTBILLABLEMILES_1" localSheetId="3">FALSE</definedName>
    <definedName name="QBREPORTCOMPARECOL_TRIPNOTBILLABLEMILES_1" localSheetId="2">FALSE</definedName>
    <definedName name="QBREPORTCOMPARECOL_TRIPNOTBILLABLEMILES_1" localSheetId="6">FALSE</definedName>
    <definedName name="QBREPORTCOMPARECOL_TRIPNOTBILLABLEMILES_1" localSheetId="4">FALSE</definedName>
    <definedName name="QBREPORTCOMPARECOL_TRIPTAXDEDUCTIBLEAMOUNT">0</definedName>
    <definedName name="QBREPORTCOMPARECOL_TRIPTAXDEDUCTIBLEAMOUNT_1" localSheetId="5">FALSE</definedName>
    <definedName name="QBREPORTCOMPARECOL_TRIPTAXDEDUCTIBLEAMOUNT_1" localSheetId="3">FALSE</definedName>
    <definedName name="QBREPORTCOMPARECOL_TRIPTAXDEDUCTIBLEAMOUNT_1" localSheetId="2">FALSE</definedName>
    <definedName name="QBREPORTCOMPARECOL_TRIPTAXDEDUCTIBLEAMOUNT_1" localSheetId="6">FALSE</definedName>
    <definedName name="QBREPORTCOMPARECOL_TRIPTAXDEDUCTIBLEAMOUNT_1" localSheetId="4">FALSE</definedName>
    <definedName name="QBREPORTCOMPARECOL_TRIPUNBILLEDMILES">0</definedName>
    <definedName name="QBREPORTCOMPARECOL_TRIPUNBILLEDMILES_1" localSheetId="5">FALSE</definedName>
    <definedName name="QBREPORTCOMPARECOL_TRIPUNBILLEDMILES_1" localSheetId="3">FALSE</definedName>
    <definedName name="QBREPORTCOMPARECOL_TRIPUNBILLEDMILES_1" localSheetId="2">FALSE</definedName>
    <definedName name="QBREPORTCOMPARECOL_TRIPUNBILLEDMILES_1" localSheetId="6">FALSE</definedName>
    <definedName name="QBREPORTCOMPARECOL_TRIPUNBILLEDMILES_1" localSheetId="4">FALSE</definedName>
    <definedName name="QBREPORTCOMPARECOL_YTD">0</definedName>
    <definedName name="QBREPORTCOMPARECOL_YTD_1" localSheetId="5">FALSE</definedName>
    <definedName name="QBREPORTCOMPARECOL_YTD_1" localSheetId="3">FALSE</definedName>
    <definedName name="QBREPORTCOMPARECOL_YTD_1" localSheetId="2">FALSE</definedName>
    <definedName name="QBREPORTCOMPARECOL_YTD_1" localSheetId="6">FALSE</definedName>
    <definedName name="QBREPORTCOMPARECOL_YTD_1" localSheetId="4">FALSE</definedName>
    <definedName name="QBREPORTCOMPARECOL_YTDBUDGET">0</definedName>
    <definedName name="QBREPORTCOMPARECOL_YTDBUDGET_1" localSheetId="5">FALSE</definedName>
    <definedName name="QBREPORTCOMPARECOL_YTDBUDGET_1" localSheetId="3">FALSE</definedName>
    <definedName name="QBREPORTCOMPARECOL_YTDBUDGET_1" localSheetId="2">FALSE</definedName>
    <definedName name="QBREPORTCOMPARECOL_YTDBUDGET_1" localSheetId="6">FALSE</definedName>
    <definedName name="QBREPORTCOMPARECOL_YTDBUDGET_1" localSheetId="4">FALSE</definedName>
    <definedName name="QBREPORTCOMPARECOL_YTDPCT">0</definedName>
    <definedName name="QBREPORTCOMPARECOL_YTDPCT_1" localSheetId="5">FALSE</definedName>
    <definedName name="QBREPORTCOMPARECOL_YTDPCT_1" localSheetId="3">FALSE</definedName>
    <definedName name="QBREPORTCOMPARECOL_YTDPCT_1" localSheetId="2">FALSE</definedName>
    <definedName name="QBREPORTCOMPARECOL_YTDPCT_1" localSheetId="6">FALSE</definedName>
    <definedName name="QBREPORTCOMPARECOL_YTDPCT_1" localSheetId="4">FALSE</definedName>
    <definedName name="QBREPORTROWAXIS" localSheetId="2">11</definedName>
    <definedName name="QBREPORTROWAXIS" localSheetId="4">11</definedName>
    <definedName name="QBREPORTROWAXIS">11</definedName>
    <definedName name="QBREPORTROWAXIS_1" localSheetId="5">12</definedName>
    <definedName name="QBREPORTROWAXIS_1" localSheetId="3">9</definedName>
    <definedName name="QBREPORTROWAXIS_1" localSheetId="6">12</definedName>
    <definedName name="QBREPORTROWAXIS_2" localSheetId="5">37</definedName>
    <definedName name="QBREPORTSUBCOLAXIS" localSheetId="5">0</definedName>
    <definedName name="QBREPORTSUBCOLAXIS" localSheetId="3">0</definedName>
    <definedName name="QBREPORTSUBCOLAXIS" localSheetId="6">0</definedName>
    <definedName name="QBREPORTSUBCOLAXIS" localSheetId="4">0</definedName>
    <definedName name="QBREPORTSUBCOLAXIS">0</definedName>
    <definedName name="QBREPORTSUBCOLAXIS_1" localSheetId="2">24</definedName>
    <definedName name="QBREPORTTYPE" localSheetId="4">3</definedName>
    <definedName name="QBREPORTTYPE">3</definedName>
    <definedName name="QBREPORTTYPE_1" localSheetId="5">109</definedName>
    <definedName name="QBREPORTTYPE_1" localSheetId="3">5</definedName>
    <definedName name="QBREPORTTYPE_1" localSheetId="2">288</definedName>
    <definedName name="QBREPORTTYPE_1" localSheetId="6">42</definedName>
    <definedName name="QBREPORTTYPE_2" localSheetId="5">16</definedName>
    <definedName name="QBROWHEADERS" localSheetId="2">7</definedName>
    <definedName name="QBROWHEADERS" localSheetId="4">7</definedName>
    <definedName name="QBROWHEADERS">7</definedName>
    <definedName name="QBROWHEADERS_1" localSheetId="5">2</definedName>
    <definedName name="QBROWHEADERS_1" localSheetId="3">6</definedName>
    <definedName name="QBROWHEADERS_1" localSheetId="6">4</definedName>
    <definedName name="QBROWHEADERS_2" localSheetId="5">1</definedName>
    <definedName name="QBSTARTDATE">20170701</definedName>
    <definedName name="QBSTARTDATE_1" localSheetId="5">20181201</definedName>
    <definedName name="QBSTARTDATE_1" localSheetId="3">20181101</definedName>
    <definedName name="QBSTARTDATE_1" localSheetId="2">20180701</definedName>
    <definedName name="QBSTARTDATE_1" localSheetId="6">20181101</definedName>
    <definedName name="QBSTARTDATE_1" localSheetId="4">20181101</definedName>
    <definedName name="QBSTARTDATE_2" localSheetId="5">20190131</definedName>
    <definedName name="QBSTARTDATE_2" localSheetId="3">20181130</definedName>
    <definedName name="QBSTARTDATE_2" localSheetId="6">20181201</definedName>
    <definedName name="QBSTARTDATE_2" localSheetId="4">20181201</definedName>
    <definedName name="QBSTARTDATE_3" localSheetId="3">20181201</definedName>
    <definedName name="QBSTARTDATE_3" localSheetId="6">20190101</definedName>
    <definedName name="QBSTARTDATE_3" localSheetId="4">20190201</definedName>
    <definedName name="QBSTARTDATE_4" localSheetId="3">20190131</definedName>
    <definedName name="QBSTARTDATE_4" localSheetId="6">20190201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6" i="6" l="1"/>
  <c r="O8" i="6"/>
  <c r="O10" i="6"/>
  <c r="O12" i="6"/>
  <c r="O14" i="6"/>
  <c r="O16" i="6"/>
  <c r="M50" i="6"/>
  <c r="N50" i="6"/>
  <c r="O50" i="6"/>
  <c r="O53" i="6"/>
  <c r="M68" i="6"/>
  <c r="M69" i="6" s="1"/>
  <c r="N68" i="6"/>
  <c r="N69" i="6" s="1"/>
  <c r="O68" i="6"/>
  <c r="O69" i="6"/>
  <c r="M98" i="6"/>
  <c r="N98" i="6"/>
  <c r="O98" i="6"/>
  <c r="O100" i="6"/>
  <c r="M104" i="6"/>
  <c r="N104" i="6"/>
  <c r="O104" i="6"/>
  <c r="M126" i="6"/>
  <c r="N126" i="6"/>
  <c r="O126" i="6"/>
  <c r="M146" i="6"/>
  <c r="N146" i="6"/>
  <c r="O146" i="6"/>
  <c r="O148" i="6"/>
  <c r="M219" i="6"/>
  <c r="N219" i="6"/>
  <c r="O219" i="6"/>
  <c r="O221" i="6"/>
  <c r="O224" i="6"/>
  <c r="O229" i="6" s="1"/>
  <c r="O226" i="6"/>
  <c r="O228" i="6"/>
  <c r="O232" i="6"/>
  <c r="O234" i="6"/>
  <c r="O239" i="6" s="1"/>
  <c r="O236" i="6"/>
  <c r="O238" i="6"/>
  <c r="O241" i="6"/>
  <c r="O243" i="6"/>
  <c r="M253" i="6"/>
  <c r="N253" i="6"/>
  <c r="O253" i="6"/>
  <c r="O255" i="6"/>
  <c r="O257" i="6"/>
  <c r="O260" i="6"/>
  <c r="O263" i="6" s="1"/>
  <c r="O262" i="6"/>
  <c r="O265" i="6"/>
  <c r="O267" i="6"/>
  <c r="O270" i="6"/>
  <c r="O279" i="6" s="1"/>
  <c r="O272" i="6"/>
  <c r="O274" i="6"/>
  <c r="O276" i="6"/>
  <c r="O278" i="6"/>
  <c r="O281" i="6"/>
  <c r="O283" i="6"/>
  <c r="O285" i="6"/>
  <c r="O287" i="6"/>
  <c r="O289" i="6"/>
  <c r="M414" i="6"/>
  <c r="N414" i="6"/>
  <c r="O414" i="6"/>
  <c r="O416" i="6"/>
  <c r="O418" i="6"/>
  <c r="M462" i="6"/>
  <c r="N462" i="6"/>
  <c r="O462" i="6"/>
  <c r="O464" i="6"/>
  <c r="O466" i="6"/>
  <c r="O469" i="6"/>
  <c r="O471" i="6"/>
  <c r="O473" i="6"/>
  <c r="O475" i="6"/>
  <c r="O478" i="6"/>
  <c r="O480" i="6"/>
  <c r="M486" i="6"/>
  <c r="M487" i="6" s="1"/>
  <c r="M558" i="6" s="1"/>
  <c r="N486" i="6"/>
  <c r="N487" i="6" s="1"/>
  <c r="N558" i="6" s="1"/>
  <c r="O486" i="6"/>
  <c r="O487" i="6"/>
  <c r="O490" i="6"/>
  <c r="O492" i="6"/>
  <c r="O494" i="6"/>
  <c r="O496" i="6"/>
  <c r="O509" i="6" s="1"/>
  <c r="O498" i="6"/>
  <c r="O500" i="6"/>
  <c r="O502" i="6"/>
  <c r="O504" i="6"/>
  <c r="O506" i="6"/>
  <c r="O508" i="6"/>
  <c r="M513" i="6"/>
  <c r="N513" i="6"/>
  <c r="O513" i="6"/>
  <c r="M551" i="6"/>
  <c r="N551" i="6"/>
  <c r="O551" i="6"/>
  <c r="O553" i="6"/>
  <c r="O555" i="6"/>
  <c r="O557" i="6"/>
  <c r="O560" i="6"/>
  <c r="O562" i="6"/>
  <c r="O564" i="6"/>
  <c r="O566" i="6"/>
  <c r="O568" i="6"/>
  <c r="O570" i="6"/>
  <c r="O572" i="6"/>
  <c r="O574" i="6"/>
  <c r="O576" i="6"/>
  <c r="O578" i="6"/>
  <c r="O580" i="6"/>
  <c r="O582" i="6"/>
  <c r="O584" i="6"/>
  <c r="O586" i="6"/>
  <c r="O588" i="6"/>
  <c r="O594" i="6"/>
  <c r="O596" i="6"/>
  <c r="O603" i="6" s="1"/>
  <c r="O667" i="6" s="1"/>
  <c r="O598" i="6"/>
  <c r="M602" i="6"/>
  <c r="N602" i="6"/>
  <c r="N603" i="6" s="1"/>
  <c r="N667" i="6" s="1"/>
  <c r="O602" i="6"/>
  <c r="M603" i="6"/>
  <c r="M667" i="6" s="1"/>
  <c r="M606" i="6"/>
  <c r="N606" i="6"/>
  <c r="O606" i="6"/>
  <c r="M632" i="6"/>
  <c r="N632" i="6"/>
  <c r="N650" i="6" s="1"/>
  <c r="O632" i="6"/>
  <c r="O650" i="6" s="1"/>
  <c r="M643" i="6"/>
  <c r="N643" i="6"/>
  <c r="O643" i="6"/>
  <c r="O645" i="6"/>
  <c r="O647" i="6"/>
  <c r="O649" i="6"/>
  <c r="M650" i="6"/>
  <c r="O652" i="6"/>
  <c r="M655" i="6"/>
  <c r="N655" i="6"/>
  <c r="O655" i="6"/>
  <c r="O657" i="6"/>
  <c r="M660" i="6"/>
  <c r="N660" i="6"/>
  <c r="O660" i="6"/>
  <c r="O662" i="6"/>
  <c r="O664" i="6"/>
  <c r="O666" i="6"/>
  <c r="O669" i="6"/>
  <c r="O671" i="6"/>
  <c r="O673" i="6"/>
  <c r="O676" i="6"/>
  <c r="O679" i="6" s="1"/>
  <c r="O678" i="6"/>
  <c r="O681" i="6"/>
  <c r="O683" i="6"/>
  <c r="O685" i="6"/>
  <c r="O687" i="6"/>
  <c r="O689" i="6"/>
  <c r="O691" i="6"/>
  <c r="O693" i="6"/>
  <c r="M700" i="6"/>
  <c r="N700" i="6"/>
  <c r="O700" i="6"/>
  <c r="O774" i="6" s="1"/>
  <c r="M707" i="6"/>
  <c r="N707" i="6"/>
  <c r="O707" i="6"/>
  <c r="O709" i="6"/>
  <c r="M712" i="6"/>
  <c r="N712" i="6"/>
  <c r="O712" i="6"/>
  <c r="M715" i="6"/>
  <c r="M774" i="6" s="1"/>
  <c r="N715" i="6"/>
  <c r="O715" i="6"/>
  <c r="O717" i="6"/>
  <c r="O719" i="6"/>
  <c r="M723" i="6"/>
  <c r="N723" i="6"/>
  <c r="O723" i="6"/>
  <c r="M729" i="6"/>
  <c r="N729" i="6"/>
  <c r="O729" i="6"/>
  <c r="M733" i="6"/>
  <c r="N733" i="6"/>
  <c r="O733" i="6"/>
  <c r="M739" i="6"/>
  <c r="N739" i="6"/>
  <c r="O739" i="6"/>
  <c r="M742" i="6"/>
  <c r="N742" i="6"/>
  <c r="O742" i="6"/>
  <c r="M746" i="6"/>
  <c r="N746" i="6"/>
  <c r="O746" i="6"/>
  <c r="M749" i="6"/>
  <c r="N749" i="6"/>
  <c r="O749" i="6"/>
  <c r="O751" i="6"/>
  <c r="O753" i="6"/>
  <c r="O755" i="6"/>
  <c r="O757" i="6"/>
  <c r="O759" i="6"/>
  <c r="M763" i="6"/>
  <c r="N763" i="6"/>
  <c r="O763" i="6"/>
  <c r="O765" i="6"/>
  <c r="O767" i="6"/>
  <c r="O769" i="6"/>
  <c r="O771" i="6"/>
  <c r="O773" i="6"/>
  <c r="N774" i="6"/>
  <c r="O777" i="6"/>
  <c r="M780" i="6"/>
  <c r="N780" i="6"/>
  <c r="O780" i="6"/>
  <c r="M784" i="6"/>
  <c r="N784" i="6"/>
  <c r="O784" i="6"/>
  <c r="O786" i="6"/>
  <c r="O788" i="6"/>
  <c r="M792" i="6"/>
  <c r="N792" i="6"/>
  <c r="O792" i="6"/>
  <c r="M796" i="6"/>
  <c r="N796" i="6"/>
  <c r="O796" i="6"/>
  <c r="M800" i="6"/>
  <c r="N800" i="6"/>
  <c r="O800" i="6"/>
  <c r="M804" i="6"/>
  <c r="N804" i="6"/>
  <c r="O804" i="6"/>
  <c r="M807" i="6"/>
  <c r="N807" i="6"/>
  <c r="O807" i="6"/>
  <c r="O809" i="6"/>
  <c r="O812" i="6"/>
  <c r="M815" i="6"/>
  <c r="M831" i="6" s="1"/>
  <c r="N815" i="6"/>
  <c r="N831" i="6" s="1"/>
  <c r="O815" i="6"/>
  <c r="M818" i="6"/>
  <c r="N818" i="6"/>
  <c r="O818" i="6"/>
  <c r="M822" i="6"/>
  <c r="N822" i="6"/>
  <c r="O822" i="6"/>
  <c r="O831" i="6" s="1"/>
  <c r="O824" i="6"/>
  <c r="O826" i="6"/>
  <c r="O828" i="6"/>
  <c r="O830" i="6"/>
  <c r="O833" i="6"/>
  <c r="O835" i="6"/>
  <c r="O837" i="6"/>
  <c r="O839" i="6"/>
  <c r="O841" i="6"/>
  <c r="O845" i="6"/>
  <c r="O896" i="6" s="1"/>
  <c r="O847" i="6"/>
  <c r="M850" i="6"/>
  <c r="N850" i="6"/>
  <c r="O850" i="6"/>
  <c r="O852" i="6"/>
  <c r="M856" i="6"/>
  <c r="N856" i="6"/>
  <c r="O856" i="6"/>
  <c r="M859" i="6"/>
  <c r="N859" i="6"/>
  <c r="O859" i="6"/>
  <c r="M863" i="6"/>
  <c r="M896" i="6" s="1"/>
  <c r="N863" i="6"/>
  <c r="O863" i="6"/>
  <c r="M866" i="6"/>
  <c r="N866" i="6"/>
  <c r="O866" i="6"/>
  <c r="M869" i="6"/>
  <c r="N869" i="6"/>
  <c r="O869" i="6"/>
  <c r="M873" i="6"/>
  <c r="N873" i="6"/>
  <c r="O873" i="6"/>
  <c r="O876" i="6"/>
  <c r="O878" i="6"/>
  <c r="O880" i="6"/>
  <c r="O882" i="6"/>
  <c r="O883" i="6"/>
  <c r="O885" i="6"/>
  <c r="O887" i="6"/>
  <c r="O889" i="6"/>
  <c r="O891" i="6"/>
  <c r="O893" i="6"/>
  <c r="O895" i="6"/>
  <c r="N896" i="6"/>
  <c r="O899" i="6"/>
  <c r="O901" i="6"/>
  <c r="O902" i="6"/>
  <c r="O905" i="6"/>
  <c r="O907" i="6"/>
  <c r="O909" i="6"/>
  <c r="O911" i="6"/>
  <c r="O913" i="6"/>
  <c r="O915" i="6"/>
  <c r="O917" i="6"/>
  <c r="O919" i="6"/>
  <c r="O921" i="6"/>
  <c r="O923" i="6"/>
  <c r="O925" i="6"/>
  <c r="O926" i="6"/>
  <c r="O929" i="6"/>
  <c r="O931" i="6"/>
  <c r="O933" i="6"/>
  <c r="O935" i="6"/>
  <c r="O937" i="6"/>
  <c r="O939" i="6"/>
  <c r="O941" i="6"/>
  <c r="O943" i="6"/>
  <c r="O945" i="6"/>
  <c r="O947" i="6"/>
  <c r="O949" i="6"/>
  <c r="O950" i="6"/>
  <c r="O953" i="6"/>
  <c r="O955" i="6"/>
  <c r="O957" i="6"/>
  <c r="O959" i="6"/>
  <c r="O961" i="6"/>
  <c r="O963" i="6"/>
  <c r="O965" i="6"/>
  <c r="O968" i="6"/>
  <c r="O979" i="6" s="1"/>
  <c r="O970" i="6"/>
  <c r="O972" i="6"/>
  <c r="O974" i="6"/>
  <c r="O976" i="6"/>
  <c r="O978" i="6"/>
  <c r="O981" i="6"/>
  <c r="O984" i="6"/>
  <c r="O991" i="6" s="1"/>
  <c r="M988" i="6"/>
  <c r="N988" i="6"/>
  <c r="O988" i="6"/>
  <c r="O990" i="6"/>
  <c r="M991" i="6"/>
  <c r="N991" i="6"/>
  <c r="O993" i="6"/>
  <c r="O995" i="6"/>
  <c r="O997" i="6"/>
  <c r="O1000" i="6"/>
  <c r="O1002" i="6"/>
  <c r="O1004" i="6"/>
  <c r="O1006" i="6"/>
  <c r="O1008" i="6"/>
  <c r="O1009" i="6"/>
  <c r="M1012" i="6"/>
  <c r="N1012" i="6"/>
  <c r="O1012" i="6"/>
  <c r="O1014" i="6"/>
  <c r="M1015" i="6"/>
  <c r="N1015" i="6"/>
  <c r="M1021" i="6"/>
  <c r="N1021" i="6"/>
  <c r="O1021" i="6"/>
  <c r="O1023" i="6"/>
  <c r="O1025" i="6"/>
  <c r="M1028" i="6"/>
  <c r="N1028" i="6"/>
  <c r="O1028" i="6"/>
  <c r="O1030" i="6"/>
  <c r="O1032" i="6"/>
  <c r="O1034" i="6"/>
  <c r="M1038" i="6"/>
  <c r="N1038" i="6"/>
  <c r="O1038" i="6"/>
  <c r="M1043" i="6"/>
  <c r="N1043" i="6"/>
  <c r="O1043" i="6"/>
  <c r="M1048" i="6"/>
  <c r="N1048" i="6"/>
  <c r="O1048" i="6"/>
  <c r="M1051" i="6"/>
  <c r="N1051" i="6"/>
  <c r="O1051" i="6"/>
  <c r="M1054" i="6"/>
  <c r="N1054" i="6"/>
  <c r="O1054" i="6"/>
  <c r="M1058" i="6"/>
  <c r="N1058" i="6"/>
  <c r="O1058" i="6"/>
  <c r="O1061" i="6"/>
  <c r="O1063" i="6"/>
  <c r="O1065" i="6"/>
  <c r="O1067" i="6"/>
  <c r="M1070" i="6"/>
  <c r="M1078" i="6" s="1"/>
  <c r="N1070" i="6"/>
  <c r="O1070" i="6"/>
  <c r="M1073" i="6"/>
  <c r="N1073" i="6"/>
  <c r="O1073" i="6"/>
  <c r="M1077" i="6"/>
  <c r="N1077" i="6"/>
  <c r="N1078" i="6" s="1"/>
  <c r="O1077" i="6"/>
  <c r="O1078" i="6"/>
  <c r="M1088" i="6"/>
  <c r="M1093" i="6" s="1"/>
  <c r="N1088" i="6"/>
  <c r="O1088" i="6"/>
  <c r="O1090" i="6"/>
  <c r="O1092" i="6"/>
  <c r="N1093" i="6"/>
  <c r="O1093" i="6"/>
  <c r="M1097" i="6"/>
  <c r="N1097" i="6"/>
  <c r="O1097" i="6"/>
  <c r="O1126" i="6" s="1"/>
  <c r="O1099" i="6"/>
  <c r="M1108" i="6"/>
  <c r="N1108" i="6"/>
  <c r="O1108" i="6"/>
  <c r="M1117" i="6"/>
  <c r="M1126" i="6" s="1"/>
  <c r="N1117" i="6"/>
  <c r="O1117" i="6"/>
  <c r="O1119" i="6"/>
  <c r="M1125" i="6"/>
  <c r="N1125" i="6"/>
  <c r="O1125" i="6"/>
  <c r="N1126" i="6"/>
  <c r="M1130" i="6"/>
  <c r="N1130" i="6"/>
  <c r="O1130" i="6"/>
  <c r="O1132" i="6"/>
  <c r="O1134" i="6"/>
  <c r="O1137" i="6"/>
  <c r="O1141" i="6" s="1"/>
  <c r="M1140" i="6"/>
  <c r="M1141" i="6" s="1"/>
  <c r="N1140" i="6"/>
  <c r="O1140" i="6"/>
  <c r="N1141" i="6"/>
  <c r="O1143" i="6"/>
  <c r="M1161" i="6"/>
  <c r="N1161" i="6"/>
  <c r="O1161" i="6"/>
  <c r="M1164" i="6"/>
  <c r="N1164" i="6"/>
  <c r="O1164" i="6"/>
  <c r="M1168" i="6"/>
  <c r="N1168" i="6"/>
  <c r="O1168" i="6"/>
  <c r="O1170" i="6"/>
  <c r="M1181" i="6"/>
  <c r="N1181" i="6"/>
  <c r="O1181" i="6"/>
  <c r="M1184" i="6"/>
  <c r="N1184" i="6"/>
  <c r="O1184" i="6"/>
  <c r="O1186" i="6"/>
  <c r="M1191" i="6"/>
  <c r="N1191" i="6"/>
  <c r="O1191" i="6"/>
  <c r="O1193" i="6"/>
  <c r="M1197" i="6"/>
  <c r="N1197" i="6"/>
  <c r="O1197" i="6"/>
  <c r="O1199" i="6"/>
  <c r="M1200" i="6"/>
  <c r="N1200" i="6"/>
  <c r="O1200" i="6"/>
  <c r="O1203" i="6"/>
  <c r="O1205" i="6"/>
  <c r="O1207" i="6"/>
  <c r="M1211" i="6"/>
  <c r="M1285" i="6" s="1"/>
  <c r="N1211" i="6"/>
  <c r="O1211" i="6"/>
  <c r="O1213" i="6"/>
  <c r="M1217" i="6"/>
  <c r="N1217" i="6"/>
  <c r="O1217" i="6"/>
  <c r="O1220" i="6"/>
  <c r="O1222" i="6"/>
  <c r="O1224" i="6"/>
  <c r="O1226" i="6"/>
  <c r="O1227" i="6"/>
  <c r="O1230" i="6"/>
  <c r="O1232" i="6"/>
  <c r="M1235" i="6"/>
  <c r="N1235" i="6"/>
  <c r="O1235" i="6"/>
  <c r="O1237" i="6"/>
  <c r="M1238" i="6"/>
  <c r="N1238" i="6"/>
  <c r="N1285" i="6" s="1"/>
  <c r="O1238" i="6"/>
  <c r="O1241" i="6"/>
  <c r="O1243" i="6"/>
  <c r="O1257" i="6" s="1"/>
  <c r="O1285" i="6" s="1"/>
  <c r="M1254" i="6"/>
  <c r="M1257" i="6" s="1"/>
  <c r="N1254" i="6"/>
  <c r="O1254" i="6"/>
  <c r="O1256" i="6"/>
  <c r="N1257" i="6"/>
  <c r="O1259" i="6"/>
  <c r="M1262" i="6"/>
  <c r="N1262" i="6"/>
  <c r="O1262" i="6"/>
  <c r="M1267" i="6"/>
  <c r="N1267" i="6"/>
  <c r="O1267" i="6"/>
  <c r="O1269" i="6"/>
  <c r="O1271" i="6"/>
  <c r="O1274" i="6"/>
  <c r="O1278" i="6" s="1"/>
  <c r="M1277" i="6"/>
  <c r="N1277" i="6"/>
  <c r="O1277" i="6"/>
  <c r="M1278" i="6"/>
  <c r="N1278" i="6"/>
  <c r="O1280" i="6"/>
  <c r="O1282" i="6"/>
  <c r="O1284" i="6"/>
  <c r="O1288" i="6"/>
  <c r="O1290" i="6"/>
  <c r="O1291" i="6"/>
  <c r="O1295" i="6"/>
  <c r="O1297" i="6"/>
  <c r="O1299" i="6"/>
  <c r="O1301" i="6"/>
  <c r="O1302" i="6"/>
  <c r="O1309" i="6" s="1"/>
  <c r="O1304" i="6"/>
  <c r="O1306" i="6"/>
  <c r="O1308" i="6"/>
  <c r="O1312" i="6"/>
  <c r="O1314" i="6"/>
  <c r="O1316" i="6"/>
  <c r="O1317" i="6"/>
  <c r="O1320" i="6"/>
  <c r="O1322" i="6"/>
  <c r="O1324" i="6"/>
  <c r="O1326" i="6"/>
  <c r="O1361" i="6" s="1"/>
  <c r="O1328" i="6"/>
  <c r="O1330" i="6"/>
  <c r="O1333" i="6"/>
  <c r="O1356" i="6" s="1"/>
  <c r="M1353" i="6"/>
  <c r="M1356" i="6" s="1"/>
  <c r="M1361" i="6" s="1"/>
  <c r="N1353" i="6"/>
  <c r="O1353" i="6"/>
  <c r="O1355" i="6"/>
  <c r="N1356" i="6"/>
  <c r="N1361" i="6" s="1"/>
  <c r="O1358" i="6"/>
  <c r="O1360" i="6"/>
  <c r="O1364" i="6"/>
  <c r="O1366" i="6"/>
  <c r="O1368" i="6"/>
  <c r="O1370" i="6"/>
  <c r="O1371" i="6"/>
  <c r="O1375" i="6"/>
  <c r="O1377" i="6"/>
  <c r="O1379" i="6"/>
  <c r="O1382" i="6" s="1"/>
  <c r="O1411" i="6" s="1"/>
  <c r="O1381" i="6"/>
  <c r="O1384" i="6"/>
  <c r="O1386" i="6"/>
  <c r="O1388" i="6"/>
  <c r="O1390" i="6"/>
  <c r="O1392" i="6"/>
  <c r="O1394" i="6"/>
  <c r="O1396" i="6"/>
  <c r="O1398" i="6"/>
  <c r="O1400" i="6"/>
  <c r="O1402" i="6"/>
  <c r="O1404" i="6"/>
  <c r="O1406" i="6"/>
  <c r="O1408" i="6"/>
  <c r="O1410" i="6"/>
  <c r="O1413" i="6"/>
  <c r="O1416" i="6"/>
  <c r="O1418" i="6"/>
  <c r="O1421" i="6" s="1"/>
  <c r="O1420" i="6"/>
  <c r="O1423" i="6"/>
  <c r="O1425" i="6"/>
  <c r="O1427" i="6"/>
  <c r="O1429" i="6"/>
  <c r="O1431" i="6"/>
  <c r="O1433" i="6"/>
  <c r="O1435" i="6"/>
  <c r="O1437" i="6"/>
  <c r="O1439" i="6"/>
  <c r="O1441" i="6"/>
  <c r="O1443" i="6"/>
  <c r="O1445" i="6"/>
  <c r="O1447" i="6"/>
  <c r="O1450" i="6"/>
  <c r="O1452" i="6"/>
  <c r="O1457" i="6" s="1"/>
  <c r="O1454" i="6"/>
  <c r="O1456" i="6"/>
  <c r="O1459" i="6"/>
  <c r="O1461" i="6"/>
  <c r="O1463" i="6"/>
  <c r="O1465" i="6"/>
  <c r="O1467" i="6"/>
  <c r="O1469" i="6"/>
  <c r="O1471" i="6"/>
  <c r="O1473" i="6"/>
  <c r="O1475" i="6"/>
  <c r="O1477" i="6"/>
  <c r="O1479" i="6"/>
  <c r="O1481" i="6"/>
  <c r="I9" i="4"/>
  <c r="K9" i="4"/>
  <c r="N9" i="4"/>
  <c r="T9" i="4" s="1"/>
  <c r="S9" i="4"/>
  <c r="I10" i="4"/>
  <c r="K10" i="4"/>
  <c r="T10" i="4" s="1"/>
  <c r="N10" i="4"/>
  <c r="S10" i="4"/>
  <c r="I12" i="4"/>
  <c r="K12" i="4"/>
  <c r="T12" i="4" s="1"/>
  <c r="N12" i="4"/>
  <c r="S12" i="4"/>
  <c r="I13" i="4"/>
  <c r="K13" i="4"/>
  <c r="N13" i="4"/>
  <c r="S13" i="4"/>
  <c r="T13" i="4"/>
  <c r="H14" i="4"/>
  <c r="I14" i="4" s="1"/>
  <c r="T14" i="4" s="1"/>
  <c r="J14" i="4"/>
  <c r="K14" i="4"/>
  <c r="L14" i="4"/>
  <c r="N14" i="4" s="1"/>
  <c r="M14" i="4"/>
  <c r="O14" i="4"/>
  <c r="S14" i="4" s="1"/>
  <c r="P14" i="4"/>
  <c r="Q14" i="4"/>
  <c r="R14" i="4"/>
  <c r="I15" i="4"/>
  <c r="K15" i="4"/>
  <c r="T15" i="4" s="1"/>
  <c r="N15" i="4"/>
  <c r="S15" i="4"/>
  <c r="I16" i="4"/>
  <c r="K16" i="4"/>
  <c r="T16" i="4" s="1"/>
  <c r="N16" i="4"/>
  <c r="S16" i="4"/>
  <c r="H17" i="4"/>
  <c r="I17" i="4" s="1"/>
  <c r="J17" i="4"/>
  <c r="K17" i="4"/>
  <c r="L17" i="4"/>
  <c r="L18" i="4" s="1"/>
  <c r="M17" i="4"/>
  <c r="M18" i="4" s="1"/>
  <c r="M19" i="4" s="1"/>
  <c r="P17" i="4"/>
  <c r="P18" i="4" s="1"/>
  <c r="P19" i="4" s="1"/>
  <c r="Q17" i="4"/>
  <c r="Q18" i="4" s="1"/>
  <c r="Q19" i="4" s="1"/>
  <c r="R17" i="4"/>
  <c r="J18" i="4"/>
  <c r="K18" i="4"/>
  <c r="R18" i="4"/>
  <c r="J19" i="4"/>
  <c r="K19" i="4" s="1"/>
  <c r="R19" i="4"/>
  <c r="I22" i="4"/>
  <c r="K22" i="4"/>
  <c r="T22" i="4" s="1"/>
  <c r="N22" i="4"/>
  <c r="S22" i="4"/>
  <c r="I23" i="4"/>
  <c r="T23" i="4" s="1"/>
  <c r="K23" i="4"/>
  <c r="N23" i="4"/>
  <c r="S23" i="4"/>
  <c r="I24" i="4"/>
  <c r="K24" i="4"/>
  <c r="N24" i="4"/>
  <c r="S24" i="4"/>
  <c r="T24" i="4" s="1"/>
  <c r="I25" i="4"/>
  <c r="K25" i="4"/>
  <c r="T25" i="4" s="1"/>
  <c r="N25" i="4"/>
  <c r="S25" i="4"/>
  <c r="I26" i="4"/>
  <c r="K26" i="4"/>
  <c r="T26" i="4" s="1"/>
  <c r="N26" i="4"/>
  <c r="S26" i="4"/>
  <c r="I27" i="4"/>
  <c r="K27" i="4"/>
  <c r="N27" i="4"/>
  <c r="S27" i="4"/>
  <c r="T27" i="4"/>
  <c r="I28" i="4"/>
  <c r="K28" i="4"/>
  <c r="N28" i="4"/>
  <c r="S28" i="4"/>
  <c r="T28" i="4" s="1"/>
  <c r="I29" i="4"/>
  <c r="K29" i="4"/>
  <c r="T29" i="4" s="1"/>
  <c r="N29" i="4"/>
  <c r="S29" i="4"/>
  <c r="I30" i="4"/>
  <c r="K30" i="4"/>
  <c r="T30" i="4" s="1"/>
  <c r="N30" i="4"/>
  <c r="S30" i="4"/>
  <c r="I31" i="4"/>
  <c r="T31" i="4" s="1"/>
  <c r="K31" i="4"/>
  <c r="N31" i="4"/>
  <c r="S31" i="4"/>
  <c r="I32" i="4"/>
  <c r="K32" i="4"/>
  <c r="N32" i="4"/>
  <c r="T32" i="4" s="1"/>
  <c r="S32" i="4"/>
  <c r="I33" i="4"/>
  <c r="K33" i="4"/>
  <c r="T33" i="4" s="1"/>
  <c r="N33" i="4"/>
  <c r="S33" i="4"/>
  <c r="H34" i="4"/>
  <c r="I34" i="4"/>
  <c r="J34" i="4"/>
  <c r="K34" i="4" s="1"/>
  <c r="L34" i="4"/>
  <c r="N34" i="4" s="1"/>
  <c r="M34" i="4"/>
  <c r="O34" i="4"/>
  <c r="P34" i="4"/>
  <c r="S34" i="4" s="1"/>
  <c r="Q34" i="4"/>
  <c r="R34" i="4"/>
  <c r="I36" i="4"/>
  <c r="K36" i="4"/>
  <c r="N36" i="4"/>
  <c r="S36" i="4"/>
  <c r="T36" i="4"/>
  <c r="I37" i="4"/>
  <c r="K37" i="4"/>
  <c r="N37" i="4"/>
  <c r="T37" i="4" s="1"/>
  <c r="S37" i="4"/>
  <c r="I38" i="4"/>
  <c r="K38" i="4"/>
  <c r="T38" i="4" s="1"/>
  <c r="N38" i="4"/>
  <c r="S38" i="4"/>
  <c r="I39" i="4"/>
  <c r="K39" i="4"/>
  <c r="T39" i="4" s="1"/>
  <c r="N39" i="4"/>
  <c r="S39" i="4"/>
  <c r="I40" i="4"/>
  <c r="T40" i="4" s="1"/>
  <c r="K40" i="4"/>
  <c r="N40" i="4"/>
  <c r="S40" i="4"/>
  <c r="I41" i="4"/>
  <c r="K41" i="4"/>
  <c r="N41" i="4"/>
  <c r="T41" i="4" s="1"/>
  <c r="S41" i="4"/>
  <c r="I42" i="4"/>
  <c r="K42" i="4"/>
  <c r="T42" i="4" s="1"/>
  <c r="N42" i="4"/>
  <c r="S42" i="4"/>
  <c r="I44" i="4"/>
  <c r="K44" i="4"/>
  <c r="T44" i="4" s="1"/>
  <c r="N44" i="4"/>
  <c r="S44" i="4"/>
  <c r="I45" i="4"/>
  <c r="K45" i="4"/>
  <c r="N45" i="4"/>
  <c r="S45" i="4"/>
  <c r="T45" i="4"/>
  <c r="I46" i="4"/>
  <c r="K46" i="4"/>
  <c r="N46" i="4"/>
  <c r="T46" i="4" s="1"/>
  <c r="S46" i="4"/>
  <c r="H47" i="4"/>
  <c r="I47" i="4"/>
  <c r="J47" i="4"/>
  <c r="K47" i="4" s="1"/>
  <c r="L47" i="4"/>
  <c r="M47" i="4"/>
  <c r="N47" i="4"/>
  <c r="O47" i="4"/>
  <c r="O48" i="4" s="1"/>
  <c r="P47" i="4"/>
  <c r="Q47" i="4"/>
  <c r="S47" i="4" s="1"/>
  <c r="R47" i="4"/>
  <c r="R48" i="4" s="1"/>
  <c r="H48" i="4"/>
  <c r="I48" i="4"/>
  <c r="L48" i="4"/>
  <c r="N48" i="4" s="1"/>
  <c r="M48" i="4"/>
  <c r="P48" i="4"/>
  <c r="Q48" i="4"/>
  <c r="I50" i="4"/>
  <c r="K50" i="4"/>
  <c r="N50" i="4"/>
  <c r="S50" i="4"/>
  <c r="T50" i="4"/>
  <c r="I51" i="4"/>
  <c r="K51" i="4"/>
  <c r="N51" i="4"/>
  <c r="T51" i="4" s="1"/>
  <c r="S51" i="4"/>
  <c r="I52" i="4"/>
  <c r="K52" i="4"/>
  <c r="T52" i="4" s="1"/>
  <c r="N52" i="4"/>
  <c r="S52" i="4"/>
  <c r="I53" i="4"/>
  <c r="K53" i="4"/>
  <c r="T53" i="4" s="1"/>
  <c r="N53" i="4"/>
  <c r="S53" i="4"/>
  <c r="I54" i="4"/>
  <c r="K54" i="4"/>
  <c r="N54" i="4"/>
  <c r="S54" i="4"/>
  <c r="T54" i="4"/>
  <c r="I55" i="4"/>
  <c r="K55" i="4"/>
  <c r="N55" i="4"/>
  <c r="T55" i="4" s="1"/>
  <c r="S55" i="4"/>
  <c r="I56" i="4"/>
  <c r="K56" i="4"/>
  <c r="T56" i="4" s="1"/>
  <c r="N56" i="4"/>
  <c r="S56" i="4"/>
  <c r="H57" i="4"/>
  <c r="I57" i="4"/>
  <c r="J57" i="4"/>
  <c r="K57" i="4" s="1"/>
  <c r="L57" i="4"/>
  <c r="N57" i="4" s="1"/>
  <c r="M57" i="4"/>
  <c r="O57" i="4"/>
  <c r="P57" i="4"/>
  <c r="S57" i="4" s="1"/>
  <c r="Q57" i="4"/>
  <c r="R57" i="4"/>
  <c r="I60" i="4"/>
  <c r="K60" i="4"/>
  <c r="N60" i="4"/>
  <c r="S60" i="4"/>
  <c r="T60" i="4"/>
  <c r="H61" i="4"/>
  <c r="I61" i="4" s="1"/>
  <c r="J61" i="4"/>
  <c r="J63" i="4" s="1"/>
  <c r="K63" i="4" s="1"/>
  <c r="K61" i="4"/>
  <c r="L61" i="4"/>
  <c r="M61" i="4"/>
  <c r="N61" i="4"/>
  <c r="O61" i="4"/>
  <c r="O63" i="4" s="1"/>
  <c r="S63" i="4" s="1"/>
  <c r="P61" i="4"/>
  <c r="Q61" i="4"/>
  <c r="R61" i="4"/>
  <c r="R63" i="4" s="1"/>
  <c r="I62" i="4"/>
  <c r="K62" i="4"/>
  <c r="T62" i="4" s="1"/>
  <c r="N62" i="4"/>
  <c r="S62" i="4"/>
  <c r="H63" i="4"/>
  <c r="I63" i="4"/>
  <c r="L63" i="4"/>
  <c r="N63" i="4" s="1"/>
  <c r="M63" i="4"/>
  <c r="P63" i="4"/>
  <c r="Q63" i="4"/>
  <c r="I65" i="4"/>
  <c r="K65" i="4"/>
  <c r="N65" i="4"/>
  <c r="S65" i="4"/>
  <c r="T65" i="4"/>
  <c r="I66" i="4"/>
  <c r="K66" i="4"/>
  <c r="N66" i="4"/>
  <c r="T66" i="4" s="1"/>
  <c r="S66" i="4"/>
  <c r="I67" i="4"/>
  <c r="K67" i="4"/>
  <c r="T67" i="4" s="1"/>
  <c r="N67" i="4"/>
  <c r="S67" i="4"/>
  <c r="I68" i="4"/>
  <c r="K68" i="4"/>
  <c r="T68" i="4" s="1"/>
  <c r="N68" i="4"/>
  <c r="S68" i="4"/>
  <c r="I69" i="4"/>
  <c r="K69" i="4"/>
  <c r="N69" i="4"/>
  <c r="S69" i="4"/>
  <c r="T69" i="4"/>
  <c r="I70" i="4"/>
  <c r="K70" i="4"/>
  <c r="N70" i="4"/>
  <c r="T70" i="4" s="1"/>
  <c r="S70" i="4"/>
  <c r="I71" i="4"/>
  <c r="K71" i="4"/>
  <c r="T71" i="4" s="1"/>
  <c r="N71" i="4"/>
  <c r="S71" i="4"/>
  <c r="I72" i="4"/>
  <c r="K72" i="4"/>
  <c r="T72" i="4" s="1"/>
  <c r="N72" i="4"/>
  <c r="S72" i="4"/>
  <c r="I74" i="4"/>
  <c r="K74" i="4"/>
  <c r="N74" i="4"/>
  <c r="S74" i="4"/>
  <c r="T74" i="4"/>
  <c r="I75" i="4"/>
  <c r="K75" i="4"/>
  <c r="N75" i="4"/>
  <c r="T75" i="4" s="1"/>
  <c r="S75" i="4"/>
  <c r="I76" i="4"/>
  <c r="K76" i="4"/>
  <c r="T76" i="4" s="1"/>
  <c r="N76" i="4"/>
  <c r="S76" i="4"/>
  <c r="H77" i="4"/>
  <c r="H94" i="4" s="1"/>
  <c r="I77" i="4"/>
  <c r="T77" i="4" s="1"/>
  <c r="J77" i="4"/>
  <c r="K77" i="4" s="1"/>
  <c r="L77" i="4"/>
  <c r="N77" i="4" s="1"/>
  <c r="M77" i="4"/>
  <c r="M94" i="4" s="1"/>
  <c r="M117" i="4" s="1"/>
  <c r="O77" i="4"/>
  <c r="P77" i="4"/>
  <c r="S77" i="4" s="1"/>
  <c r="Q77" i="4"/>
  <c r="Q94" i="4" s="1"/>
  <c r="Q117" i="4" s="1"/>
  <c r="R77" i="4"/>
  <c r="I79" i="4"/>
  <c r="K79" i="4"/>
  <c r="N79" i="4"/>
  <c r="S79" i="4"/>
  <c r="T79" i="4"/>
  <c r="H80" i="4"/>
  <c r="I80" i="4" s="1"/>
  <c r="T80" i="4" s="1"/>
  <c r="J80" i="4"/>
  <c r="K80" i="4"/>
  <c r="L80" i="4"/>
  <c r="M80" i="4"/>
  <c r="N80" i="4"/>
  <c r="O80" i="4"/>
  <c r="O94" i="4" s="1"/>
  <c r="P80" i="4"/>
  <c r="Q80" i="4"/>
  <c r="R80" i="4"/>
  <c r="S80" i="4"/>
  <c r="I82" i="4"/>
  <c r="K82" i="4"/>
  <c r="T82" i="4" s="1"/>
  <c r="N82" i="4"/>
  <c r="S82" i="4"/>
  <c r="I83" i="4"/>
  <c r="K83" i="4"/>
  <c r="T83" i="4" s="1"/>
  <c r="N83" i="4"/>
  <c r="S83" i="4"/>
  <c r="I84" i="4"/>
  <c r="K84" i="4"/>
  <c r="N84" i="4"/>
  <c r="S84" i="4"/>
  <c r="T84" i="4"/>
  <c r="I85" i="4"/>
  <c r="K85" i="4"/>
  <c r="N85" i="4"/>
  <c r="T85" i="4" s="1"/>
  <c r="S85" i="4"/>
  <c r="H86" i="4"/>
  <c r="I86" i="4"/>
  <c r="J86" i="4"/>
  <c r="K86" i="4" s="1"/>
  <c r="L86" i="4"/>
  <c r="M86" i="4"/>
  <c r="N86" i="4"/>
  <c r="O86" i="4"/>
  <c r="P86" i="4"/>
  <c r="Q86" i="4"/>
  <c r="S86" i="4" s="1"/>
  <c r="R86" i="4"/>
  <c r="I87" i="4"/>
  <c r="K87" i="4"/>
  <c r="T87" i="4" s="1"/>
  <c r="N87" i="4"/>
  <c r="S87" i="4"/>
  <c r="I88" i="4"/>
  <c r="K88" i="4"/>
  <c r="N88" i="4"/>
  <c r="S88" i="4"/>
  <c r="T88" i="4"/>
  <c r="I89" i="4"/>
  <c r="K89" i="4"/>
  <c r="N89" i="4"/>
  <c r="T89" i="4" s="1"/>
  <c r="S89" i="4"/>
  <c r="I90" i="4"/>
  <c r="K90" i="4"/>
  <c r="T90" i="4" s="1"/>
  <c r="N90" i="4"/>
  <c r="S90" i="4"/>
  <c r="I91" i="4"/>
  <c r="K91" i="4"/>
  <c r="T91" i="4" s="1"/>
  <c r="N91" i="4"/>
  <c r="S91" i="4"/>
  <c r="I92" i="4"/>
  <c r="K92" i="4"/>
  <c r="N92" i="4"/>
  <c r="S92" i="4"/>
  <c r="T92" i="4"/>
  <c r="I93" i="4"/>
  <c r="K93" i="4"/>
  <c r="N93" i="4"/>
  <c r="T93" i="4" s="1"/>
  <c r="S93" i="4"/>
  <c r="J94" i="4"/>
  <c r="K94" i="4" s="1"/>
  <c r="R94" i="4"/>
  <c r="I96" i="4"/>
  <c r="K96" i="4"/>
  <c r="T96" i="4" s="1"/>
  <c r="N96" i="4"/>
  <c r="S96" i="4"/>
  <c r="I97" i="4"/>
  <c r="K97" i="4"/>
  <c r="N97" i="4"/>
  <c r="S97" i="4"/>
  <c r="T97" i="4"/>
  <c r="H98" i="4"/>
  <c r="I98" i="4" s="1"/>
  <c r="T98" i="4" s="1"/>
  <c r="J98" i="4"/>
  <c r="K98" i="4"/>
  <c r="L98" i="4"/>
  <c r="M98" i="4"/>
  <c r="N98" i="4"/>
  <c r="O98" i="4"/>
  <c r="S98" i="4" s="1"/>
  <c r="P98" i="4"/>
  <c r="Q98" i="4"/>
  <c r="R98" i="4"/>
  <c r="I100" i="4"/>
  <c r="K100" i="4"/>
  <c r="T100" i="4" s="1"/>
  <c r="N100" i="4"/>
  <c r="S100" i="4"/>
  <c r="I101" i="4"/>
  <c r="K101" i="4"/>
  <c r="T101" i="4" s="1"/>
  <c r="N101" i="4"/>
  <c r="S101" i="4"/>
  <c r="I103" i="4"/>
  <c r="K103" i="4"/>
  <c r="N103" i="4"/>
  <c r="S103" i="4"/>
  <c r="T103" i="4"/>
  <c r="H104" i="4"/>
  <c r="I104" i="4" s="1"/>
  <c r="T104" i="4" s="1"/>
  <c r="J104" i="4"/>
  <c r="J111" i="4" s="1"/>
  <c r="K111" i="4" s="1"/>
  <c r="K104" i="4"/>
  <c r="L104" i="4"/>
  <c r="M104" i="4"/>
  <c r="N104" i="4"/>
  <c r="O104" i="4"/>
  <c r="O111" i="4" s="1"/>
  <c r="P104" i="4"/>
  <c r="Q104" i="4"/>
  <c r="R104" i="4"/>
  <c r="R111" i="4" s="1"/>
  <c r="S104" i="4"/>
  <c r="I106" i="4"/>
  <c r="K106" i="4"/>
  <c r="T106" i="4" s="1"/>
  <c r="N106" i="4"/>
  <c r="S106" i="4"/>
  <c r="H107" i="4"/>
  <c r="I107" i="4"/>
  <c r="J107" i="4"/>
  <c r="K107" i="4" s="1"/>
  <c r="L107" i="4"/>
  <c r="N107" i="4" s="1"/>
  <c r="M107" i="4"/>
  <c r="O107" i="4"/>
  <c r="P107" i="4"/>
  <c r="S107" i="4" s="1"/>
  <c r="Q107" i="4"/>
  <c r="R107" i="4"/>
  <c r="I108" i="4"/>
  <c r="K108" i="4"/>
  <c r="N108" i="4"/>
  <c r="S108" i="4"/>
  <c r="T108" i="4"/>
  <c r="I109" i="4"/>
  <c r="K109" i="4"/>
  <c r="N109" i="4"/>
  <c r="T109" i="4" s="1"/>
  <c r="S109" i="4"/>
  <c r="I110" i="4"/>
  <c r="K110" i="4"/>
  <c r="T110" i="4" s="1"/>
  <c r="N110" i="4"/>
  <c r="S110" i="4"/>
  <c r="H111" i="4"/>
  <c r="I111" i="4"/>
  <c r="L111" i="4"/>
  <c r="N111" i="4" s="1"/>
  <c r="M111" i="4"/>
  <c r="P111" i="4"/>
  <c r="Q111" i="4"/>
  <c r="I114" i="4"/>
  <c r="K114" i="4"/>
  <c r="N114" i="4"/>
  <c r="S114" i="4"/>
  <c r="T114" i="4"/>
  <c r="H115" i="4"/>
  <c r="I115" i="4" s="1"/>
  <c r="J115" i="4"/>
  <c r="K115" i="4"/>
  <c r="L115" i="4"/>
  <c r="M115" i="4"/>
  <c r="N115" i="4"/>
  <c r="O115" i="4"/>
  <c r="O116" i="4" s="1"/>
  <c r="S116" i="4" s="1"/>
  <c r="P115" i="4"/>
  <c r="Q115" i="4"/>
  <c r="R115" i="4"/>
  <c r="H116" i="4"/>
  <c r="I116" i="4"/>
  <c r="T116" i="4" s="1"/>
  <c r="J116" i="4"/>
  <c r="K116" i="4" s="1"/>
  <c r="L116" i="4"/>
  <c r="M116" i="4"/>
  <c r="N116" i="4"/>
  <c r="P116" i="4"/>
  <c r="Q116" i="4"/>
  <c r="R116" i="4"/>
  <c r="F33" i="1"/>
  <c r="M8" i="8"/>
  <c r="M10" i="8" s="1"/>
  <c r="M11" i="8" s="1"/>
  <c r="M9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O192" i="2"/>
  <c r="O193" i="2" s="1"/>
  <c r="O194" i="2" s="1"/>
  <c r="O185" i="2"/>
  <c r="O186" i="2"/>
  <c r="O177" i="2"/>
  <c r="O178" i="2"/>
  <c r="O170" i="2"/>
  <c r="O164" i="2"/>
  <c r="O159" i="2"/>
  <c r="O156" i="2"/>
  <c r="O149" i="2"/>
  <c r="O130" i="2"/>
  <c r="O145" i="2"/>
  <c r="M145" i="2"/>
  <c r="N145" i="2"/>
  <c r="O137" i="2"/>
  <c r="P126" i="2"/>
  <c r="R126" i="2" s="1"/>
  <c r="O123" i="2"/>
  <c r="O120" i="2"/>
  <c r="O100" i="2"/>
  <c r="O96" i="2"/>
  <c r="O90" i="2"/>
  <c r="O86" i="2"/>
  <c r="O72" i="2"/>
  <c r="O69" i="2"/>
  <c r="O51" i="2"/>
  <c r="M1187" i="6" l="1"/>
  <c r="N1187" i="6"/>
  <c r="N1482" i="6" s="1"/>
  <c r="M1482" i="6"/>
  <c r="N842" i="6"/>
  <c r="O1187" i="6"/>
  <c r="O1015" i="6"/>
  <c r="O842" i="6"/>
  <c r="O558" i="6"/>
  <c r="O1482" i="6" s="1"/>
  <c r="M842" i="6"/>
  <c r="T107" i="4"/>
  <c r="S94" i="4"/>
  <c r="H117" i="4"/>
  <c r="I117" i="4" s="1"/>
  <c r="I94" i="4"/>
  <c r="T63" i="4"/>
  <c r="T57" i="4"/>
  <c r="M118" i="4"/>
  <c r="M119" i="4" s="1"/>
  <c r="T86" i="4"/>
  <c r="S48" i="4"/>
  <c r="O117" i="4"/>
  <c r="T34" i="4"/>
  <c r="L19" i="4"/>
  <c r="N18" i="4"/>
  <c r="T111" i="4"/>
  <c r="S111" i="4"/>
  <c r="R117" i="4"/>
  <c r="R118" i="4" s="1"/>
  <c r="R119" i="4" s="1"/>
  <c r="T47" i="4"/>
  <c r="Q118" i="4"/>
  <c r="Q119" i="4" s="1"/>
  <c r="O17" i="4"/>
  <c r="S115" i="4"/>
  <c r="T115" i="4" s="1"/>
  <c r="S61" i="4"/>
  <c r="T61" i="4" s="1"/>
  <c r="P94" i="4"/>
  <c r="P117" i="4" s="1"/>
  <c r="P118" i="4" s="1"/>
  <c r="P119" i="4" s="1"/>
  <c r="L94" i="4"/>
  <c r="N17" i="4"/>
  <c r="J48" i="4"/>
  <c r="H18" i="4"/>
  <c r="S126" i="2"/>
  <c r="S117" i="4" l="1"/>
  <c r="L117" i="4"/>
  <c r="N117" i="4" s="1"/>
  <c r="N94" i="4"/>
  <c r="T94" i="4"/>
  <c r="J117" i="4"/>
  <c r="K48" i="4"/>
  <c r="T48" i="4" s="1"/>
  <c r="I18" i="4"/>
  <c r="H19" i="4"/>
  <c r="O18" i="4"/>
  <c r="S17" i="4"/>
  <c r="T17" i="4" s="1"/>
  <c r="N19" i="4"/>
  <c r="L118" i="4"/>
  <c r="L119" i="4" l="1"/>
  <c r="N119" i="4" s="1"/>
  <c r="N118" i="4"/>
  <c r="H118" i="4"/>
  <c r="I19" i="4"/>
  <c r="O19" i="4"/>
  <c r="S18" i="4"/>
  <c r="T18" i="4" s="1"/>
  <c r="K117" i="4"/>
  <c r="T117" i="4" s="1"/>
  <c r="J118" i="4"/>
  <c r="S19" i="4" l="1"/>
  <c r="O118" i="4"/>
  <c r="I118" i="4"/>
  <c r="H119" i="4"/>
  <c r="I119" i="4" s="1"/>
  <c r="K118" i="4"/>
  <c r="J119" i="4"/>
  <c r="K119" i="4" s="1"/>
  <c r="T19" i="4"/>
  <c r="S118" i="4" l="1"/>
  <c r="T118" i="4" s="1"/>
  <c r="O119" i="4"/>
  <c r="S119" i="4" s="1"/>
  <c r="T119" i="4" s="1"/>
  <c r="P65" i="2" l="1"/>
  <c r="P54" i="2"/>
  <c r="P55" i="2"/>
  <c r="P56" i="2"/>
  <c r="P57" i="2"/>
  <c r="P58" i="2"/>
  <c r="P59" i="2"/>
  <c r="P60" i="2"/>
  <c r="P61" i="2"/>
  <c r="P53" i="2"/>
  <c r="P156" i="2"/>
  <c r="N130" i="2"/>
  <c r="P96" i="2"/>
  <c r="I90" i="2"/>
  <c r="J90" i="2"/>
  <c r="K90" i="2"/>
  <c r="L90" i="2"/>
  <c r="P90" i="2" s="1"/>
  <c r="M90" i="2"/>
  <c r="N90" i="2"/>
  <c r="P191" i="2"/>
  <c r="P190" i="2"/>
  <c r="P189" i="2"/>
  <c r="P188" i="2"/>
  <c r="P184" i="2"/>
  <c r="P183" i="2"/>
  <c r="P182" i="2"/>
  <c r="P180" i="2"/>
  <c r="P176" i="2"/>
  <c r="P173" i="2"/>
  <c r="P172" i="2"/>
  <c r="P169" i="2"/>
  <c r="P168" i="2"/>
  <c r="P167" i="2"/>
  <c r="P166" i="2"/>
  <c r="P165" i="2"/>
  <c r="P164" i="2"/>
  <c r="P163" i="2"/>
  <c r="P162" i="2"/>
  <c r="P161" i="2"/>
  <c r="P159" i="2"/>
  <c r="P158" i="2"/>
  <c r="P155" i="2"/>
  <c r="P154" i="2"/>
  <c r="P152" i="2"/>
  <c r="P151" i="2"/>
  <c r="P149" i="2"/>
  <c r="P148" i="2"/>
  <c r="P147" i="2"/>
  <c r="P144" i="2"/>
  <c r="P143" i="2"/>
  <c r="P142" i="2"/>
  <c r="P141" i="2"/>
  <c r="P140" i="2"/>
  <c r="P139" i="2"/>
  <c r="P138" i="2"/>
  <c r="P137" i="2"/>
  <c r="P136" i="2"/>
  <c r="P135" i="2"/>
  <c r="P133" i="2"/>
  <c r="P132" i="2"/>
  <c r="P131" i="2"/>
  <c r="P130" i="2"/>
  <c r="P129" i="2"/>
  <c r="P128" i="2"/>
  <c r="P127" i="2"/>
  <c r="P125" i="2"/>
  <c r="P123" i="2"/>
  <c r="P122" i="2"/>
  <c r="P120" i="2"/>
  <c r="P119" i="2"/>
  <c r="P118" i="2"/>
  <c r="P117" i="2"/>
  <c r="P116" i="2"/>
  <c r="P115" i="2"/>
  <c r="P114" i="2"/>
  <c r="P113" i="2"/>
  <c r="P111" i="2"/>
  <c r="P110" i="2"/>
  <c r="P109" i="2"/>
  <c r="P108" i="2"/>
  <c r="P107" i="2"/>
  <c r="P106" i="2"/>
  <c r="P105" i="2"/>
  <c r="P104" i="2"/>
  <c r="P103" i="2"/>
  <c r="P102" i="2"/>
  <c r="P100" i="2"/>
  <c r="P99" i="2"/>
  <c r="P98" i="2"/>
  <c r="P97" i="2"/>
  <c r="P95" i="2"/>
  <c r="P94" i="2"/>
  <c r="P92" i="2"/>
  <c r="P89" i="2"/>
  <c r="P88" i="2"/>
  <c r="P87" i="2"/>
  <c r="P86" i="2"/>
  <c r="P85" i="2"/>
  <c r="P84" i="2"/>
  <c r="P83" i="2"/>
  <c r="P81" i="2"/>
  <c r="P80" i="2"/>
  <c r="P79" i="2"/>
  <c r="P78" i="2"/>
  <c r="P77" i="2"/>
  <c r="P76" i="2"/>
  <c r="P75" i="2"/>
  <c r="P74" i="2"/>
  <c r="P71" i="2"/>
  <c r="P70" i="2"/>
  <c r="P68" i="2"/>
  <c r="P67" i="2"/>
  <c r="P66" i="2"/>
  <c r="P64" i="2"/>
  <c r="P63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28" i="2"/>
  <c r="P27" i="2"/>
  <c r="P26" i="2"/>
  <c r="P25" i="2"/>
  <c r="P23" i="2"/>
  <c r="P22" i="2"/>
  <c r="P21" i="2"/>
  <c r="P20" i="2"/>
  <c r="P19" i="2"/>
  <c r="P18" i="2"/>
  <c r="P17" i="2"/>
  <c r="P16" i="2"/>
  <c r="P14" i="2"/>
  <c r="P13" i="2"/>
  <c r="P12" i="2"/>
  <c r="P11" i="2"/>
  <c r="P10" i="2"/>
  <c r="P170" i="2" l="1"/>
  <c r="I194" i="7"/>
  <c r="I193" i="7"/>
  <c r="I192" i="7"/>
  <c r="I191" i="7"/>
  <c r="I190" i="7"/>
  <c r="I189" i="7"/>
  <c r="I188" i="7"/>
  <c r="I186" i="7"/>
  <c r="I185" i="7"/>
  <c r="I184" i="7"/>
  <c r="I183" i="7"/>
  <c r="I182" i="7"/>
  <c r="I180" i="7"/>
  <c r="I178" i="7"/>
  <c r="I177" i="7"/>
  <c r="I176" i="7"/>
  <c r="I173" i="7"/>
  <c r="I172" i="7"/>
  <c r="I170" i="7"/>
  <c r="I169" i="7"/>
  <c r="I168" i="7"/>
  <c r="I167" i="7"/>
  <c r="I166" i="7"/>
  <c r="I165" i="7"/>
  <c r="I164" i="7"/>
  <c r="I163" i="7"/>
  <c r="I162" i="7"/>
  <c r="I161" i="7"/>
  <c r="I159" i="7"/>
  <c r="I158" i="7"/>
  <c r="I156" i="7"/>
  <c r="I155" i="7"/>
  <c r="I154" i="7"/>
  <c r="I152" i="7"/>
  <c r="I151" i="7"/>
  <c r="I149" i="7"/>
  <c r="I148" i="7"/>
  <c r="I147" i="7"/>
  <c r="I145" i="7"/>
  <c r="I144" i="7"/>
  <c r="I143" i="7"/>
  <c r="I142" i="7"/>
  <c r="I141" i="7"/>
  <c r="I140" i="7"/>
  <c r="I139" i="7"/>
  <c r="I138" i="7"/>
  <c r="I137" i="7"/>
  <c r="I136" i="7"/>
  <c r="I135" i="7"/>
  <c r="I133" i="7"/>
  <c r="I132" i="7"/>
  <c r="I131" i="7"/>
  <c r="I130" i="7"/>
  <c r="I129" i="7"/>
  <c r="I128" i="7"/>
  <c r="I127" i="7"/>
  <c r="I126" i="7"/>
  <c r="I125" i="7"/>
  <c r="I123" i="7"/>
  <c r="I122" i="7"/>
  <c r="I120" i="7"/>
  <c r="I119" i="7"/>
  <c r="I118" i="7"/>
  <c r="I117" i="7"/>
  <c r="I116" i="7"/>
  <c r="I115" i="7"/>
  <c r="I114" i="7"/>
  <c r="I113" i="7"/>
  <c r="I111" i="7"/>
  <c r="I110" i="7"/>
  <c r="I109" i="7"/>
  <c r="I108" i="7"/>
  <c r="I107" i="7"/>
  <c r="I106" i="7"/>
  <c r="I105" i="7"/>
  <c r="I104" i="7"/>
  <c r="I103" i="7"/>
  <c r="I102" i="7"/>
  <c r="I100" i="7"/>
  <c r="I99" i="7"/>
  <c r="I98" i="7"/>
  <c r="I97" i="7"/>
  <c r="I96" i="7"/>
  <c r="I95" i="7"/>
  <c r="I94" i="7"/>
  <c r="I92" i="7"/>
  <c r="I90" i="7"/>
  <c r="I89" i="7"/>
  <c r="I88" i="7"/>
  <c r="I87" i="7"/>
  <c r="I86" i="7"/>
  <c r="I85" i="7"/>
  <c r="I84" i="7"/>
  <c r="I83" i="7"/>
  <c r="I81" i="7"/>
  <c r="I80" i="7"/>
  <c r="I79" i="7"/>
  <c r="I78" i="7"/>
  <c r="I77" i="7"/>
  <c r="I76" i="7"/>
  <c r="I75" i="7"/>
  <c r="I74" i="7"/>
  <c r="I72" i="7"/>
  <c r="I71" i="7"/>
  <c r="I70" i="7"/>
  <c r="I69" i="7"/>
  <c r="I68" i="7"/>
  <c r="I67" i="7"/>
  <c r="I66" i="7"/>
  <c r="I65" i="7"/>
  <c r="I64" i="7"/>
  <c r="I63" i="7"/>
  <c r="I61" i="7"/>
  <c r="I60" i="7"/>
  <c r="I59" i="7"/>
  <c r="I58" i="7"/>
  <c r="I57" i="7"/>
  <c r="I56" i="7"/>
  <c r="I55" i="7"/>
  <c r="I54" i="7"/>
  <c r="I53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28" i="7"/>
  <c r="I27" i="7"/>
  <c r="I26" i="7"/>
  <c r="I25" i="7"/>
  <c r="I23" i="7"/>
  <c r="I22" i="7"/>
  <c r="I21" i="7"/>
  <c r="I20" i="7"/>
  <c r="I19" i="7"/>
  <c r="I18" i="7"/>
  <c r="I17" i="7"/>
  <c r="I16" i="7"/>
  <c r="I14" i="7"/>
  <c r="I13" i="7"/>
  <c r="I12" i="7"/>
  <c r="I11" i="7"/>
  <c r="I10" i="7"/>
  <c r="I45" i="5"/>
  <c r="I50" i="5"/>
  <c r="I53" i="5"/>
  <c r="I54" i="5"/>
  <c r="F35" i="1"/>
  <c r="N185" i="2"/>
  <c r="P185" i="2" s="1"/>
  <c r="N177" i="2"/>
  <c r="N164" i="2"/>
  <c r="N159" i="2"/>
  <c r="N170" i="2" s="1"/>
  <c r="N156" i="2"/>
  <c r="N149" i="2"/>
  <c r="N137" i="2"/>
  <c r="N123" i="2"/>
  <c r="N120" i="2"/>
  <c r="P145" i="2" s="1"/>
  <c r="N100" i="2"/>
  <c r="N96" i="2"/>
  <c r="N86" i="2"/>
  <c r="N69" i="2"/>
  <c r="N51" i="2"/>
  <c r="N26" i="2"/>
  <c r="N23" i="2"/>
  <c r="N178" i="2" l="1"/>
  <c r="P178" i="2" s="1"/>
  <c r="P177" i="2"/>
  <c r="N186" i="2"/>
  <c r="P186" i="2" s="1"/>
  <c r="N72" i="2"/>
  <c r="N27" i="2"/>
  <c r="N28" i="2" s="1"/>
  <c r="L8" i="8"/>
  <c r="L9" i="8"/>
  <c r="L10" i="8" s="1"/>
  <c r="L11" i="8" s="1"/>
  <c r="C18" i="1" s="1"/>
  <c r="L13" i="8"/>
  <c r="L14" i="8"/>
  <c r="L15" i="8"/>
  <c r="L16" i="8"/>
  <c r="L17" i="8"/>
  <c r="L18" i="8"/>
  <c r="L19" i="8"/>
  <c r="L20" i="8"/>
  <c r="L21" i="8"/>
  <c r="L23" i="8"/>
  <c r="L24" i="8"/>
  <c r="L22" i="8" l="1"/>
  <c r="N192" i="2"/>
  <c r="N193" i="2" s="1"/>
  <c r="N194" i="2" s="1"/>
  <c r="L25" i="8"/>
  <c r="C20" i="1" s="1"/>
  <c r="L26" i="8"/>
  <c r="L27" i="8" s="1"/>
  <c r="F46" i="1"/>
  <c r="F42" i="1"/>
  <c r="F40" i="1"/>
  <c r="H191" i="7"/>
  <c r="H190" i="7"/>
  <c r="H189" i="7"/>
  <c r="H188" i="7"/>
  <c r="H184" i="7"/>
  <c r="H183" i="7"/>
  <c r="H182" i="7"/>
  <c r="H180" i="7"/>
  <c r="H176" i="7"/>
  <c r="H173" i="7"/>
  <c r="H172" i="7"/>
  <c r="H169" i="7"/>
  <c r="H168" i="7"/>
  <c r="H165" i="7"/>
  <c r="H163" i="7"/>
  <c r="H162" i="7"/>
  <c r="H161" i="7"/>
  <c r="H158" i="7"/>
  <c r="H155" i="7"/>
  <c r="H154" i="7"/>
  <c r="H152" i="7"/>
  <c r="H151" i="7"/>
  <c r="H148" i="7"/>
  <c r="H147" i="7"/>
  <c r="H144" i="7"/>
  <c r="H143" i="7"/>
  <c r="H142" i="7"/>
  <c r="H141" i="7"/>
  <c r="H140" i="7"/>
  <c r="H139" i="7"/>
  <c r="H138" i="7"/>
  <c r="H136" i="7"/>
  <c r="H135" i="7"/>
  <c r="H133" i="7"/>
  <c r="H132" i="7"/>
  <c r="H131" i="7"/>
  <c r="H129" i="7"/>
  <c r="H128" i="7"/>
  <c r="H127" i="7"/>
  <c r="H126" i="7"/>
  <c r="H125" i="7"/>
  <c r="H122" i="7"/>
  <c r="H119" i="7"/>
  <c r="H118" i="7"/>
  <c r="H117" i="7"/>
  <c r="H116" i="7"/>
  <c r="H115" i="7"/>
  <c r="H113" i="7"/>
  <c r="H111" i="7"/>
  <c r="H110" i="7"/>
  <c r="H109" i="7"/>
  <c r="H108" i="7"/>
  <c r="H107" i="7"/>
  <c r="H106" i="7"/>
  <c r="H105" i="7"/>
  <c r="H104" i="7"/>
  <c r="H103" i="7"/>
  <c r="H102" i="7"/>
  <c r="H99" i="7"/>
  <c r="H98" i="7"/>
  <c r="H97" i="7"/>
  <c r="H95" i="7"/>
  <c r="H94" i="7"/>
  <c r="H92" i="7"/>
  <c r="H89" i="7"/>
  <c r="H88" i="7"/>
  <c r="H87" i="7"/>
  <c r="H85" i="7"/>
  <c r="H84" i="7"/>
  <c r="H83" i="7"/>
  <c r="H81" i="7"/>
  <c r="H80" i="7"/>
  <c r="H79" i="7"/>
  <c r="H78" i="7"/>
  <c r="H77" i="7"/>
  <c r="H76" i="7"/>
  <c r="H75" i="7"/>
  <c r="H74" i="7"/>
  <c r="H71" i="7"/>
  <c r="H70" i="7"/>
  <c r="H68" i="7"/>
  <c r="H67" i="7"/>
  <c r="H66" i="7"/>
  <c r="H65" i="7"/>
  <c r="H64" i="7"/>
  <c r="H63" i="7"/>
  <c r="H61" i="7"/>
  <c r="H60" i="7"/>
  <c r="H59" i="7"/>
  <c r="H58" i="7"/>
  <c r="H57" i="7"/>
  <c r="H56" i="7"/>
  <c r="H55" i="7"/>
  <c r="H54" i="7"/>
  <c r="H53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25" i="7"/>
  <c r="H22" i="7"/>
  <c r="H21" i="7"/>
  <c r="H20" i="7"/>
  <c r="H18" i="7"/>
  <c r="H17" i="7"/>
  <c r="H16" i="7"/>
  <c r="H14" i="7"/>
  <c r="H13" i="7"/>
  <c r="H12" i="7"/>
  <c r="H11" i="7"/>
  <c r="H10" i="7"/>
  <c r="O26" i="8"/>
  <c r="O27" i="8" s="1"/>
  <c r="O25" i="8"/>
  <c r="D10" i="1" s="1"/>
  <c r="O24" i="8"/>
  <c r="O23" i="8"/>
  <c r="O22" i="8"/>
  <c r="O21" i="8"/>
  <c r="O20" i="8"/>
  <c r="O19" i="8"/>
  <c r="O18" i="8"/>
  <c r="O17" i="8"/>
  <c r="O16" i="8"/>
  <c r="O15" i="8"/>
  <c r="O14" i="8"/>
  <c r="O13" i="8"/>
  <c r="O9" i="8"/>
  <c r="O8" i="8"/>
  <c r="N24" i="8"/>
  <c r="N23" i="8"/>
  <c r="N20" i="8"/>
  <c r="R8" i="8"/>
  <c r="K24" i="8"/>
  <c r="K23" i="8"/>
  <c r="K20" i="8"/>
  <c r="K18" i="8"/>
  <c r="J100" i="2"/>
  <c r="K100" i="2"/>
  <c r="M96" i="2"/>
  <c r="M100" i="2" s="1"/>
  <c r="K16" i="8" s="1"/>
  <c r="L185" i="2"/>
  <c r="L186" i="2" s="1"/>
  <c r="M185" i="2"/>
  <c r="M186" i="2" s="1"/>
  <c r="K22" i="8" s="1"/>
  <c r="L177" i="2"/>
  <c r="L178" i="2" s="1"/>
  <c r="M177" i="2"/>
  <c r="M178" i="2" s="1"/>
  <c r="K21" i="8" s="1"/>
  <c r="L164" i="2"/>
  <c r="M164" i="2"/>
  <c r="L159" i="2"/>
  <c r="L170" i="2" s="1"/>
  <c r="M159" i="2"/>
  <c r="L156" i="2"/>
  <c r="M156" i="2"/>
  <c r="L149" i="2"/>
  <c r="M149" i="2"/>
  <c r="L137" i="2"/>
  <c r="M137" i="2"/>
  <c r="L130" i="2"/>
  <c r="M130" i="2"/>
  <c r="L123" i="2"/>
  <c r="M123" i="2"/>
  <c r="L120" i="2"/>
  <c r="M120" i="2"/>
  <c r="L96" i="2"/>
  <c r="L100" i="2" s="1"/>
  <c r="L69" i="2"/>
  <c r="M69" i="2"/>
  <c r="M72" i="2" s="1"/>
  <c r="K14" i="8" s="1"/>
  <c r="L51" i="2"/>
  <c r="M51" i="2"/>
  <c r="L26" i="2"/>
  <c r="M26" i="2"/>
  <c r="K9" i="8" s="1"/>
  <c r="L19" i="2"/>
  <c r="M19" i="2"/>
  <c r="M23" i="2" s="1"/>
  <c r="M86" i="2"/>
  <c r="K15" i="8" s="1"/>
  <c r="H167" i="7"/>
  <c r="H166" i="7"/>
  <c r="H114" i="7"/>
  <c r="O10" i="8" l="1"/>
  <c r="O11" i="8" s="1"/>
  <c r="D8" i="1" s="1"/>
  <c r="K13" i="8"/>
  <c r="L145" i="2"/>
  <c r="L23" i="2"/>
  <c r="L27" i="2" s="1"/>
  <c r="H19" i="7"/>
  <c r="J19" i="7" s="1"/>
  <c r="M170" i="2"/>
  <c r="K19" i="8" s="1"/>
  <c r="F32" i="1"/>
  <c r="I7" i="1" s="1"/>
  <c r="K8" i="8"/>
  <c r="K10" i="8" s="1"/>
  <c r="K11" i="8" s="1"/>
  <c r="M27" i="2"/>
  <c r="L72" i="2"/>
  <c r="L192" i="2" s="1"/>
  <c r="N9" i="8"/>
  <c r="M192" i="2"/>
  <c r="J10" i="7"/>
  <c r="J11" i="7"/>
  <c r="J12" i="7"/>
  <c r="J13" i="7"/>
  <c r="J14" i="7"/>
  <c r="J16" i="7"/>
  <c r="J17" i="7"/>
  <c r="J18" i="7"/>
  <c r="J20" i="7"/>
  <c r="J21" i="7"/>
  <c r="J22" i="7"/>
  <c r="J25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3" i="7"/>
  <c r="J54" i="7"/>
  <c r="J55" i="7"/>
  <c r="J56" i="7"/>
  <c r="J57" i="7"/>
  <c r="J58" i="7"/>
  <c r="J59" i="7"/>
  <c r="J60" i="7"/>
  <c r="J61" i="7"/>
  <c r="J63" i="7"/>
  <c r="J64" i="7"/>
  <c r="J65" i="7"/>
  <c r="J66" i="7"/>
  <c r="J67" i="7"/>
  <c r="J68" i="7"/>
  <c r="J70" i="7"/>
  <c r="J71" i="7"/>
  <c r="J74" i="7"/>
  <c r="J75" i="7"/>
  <c r="J76" i="7"/>
  <c r="J77" i="7"/>
  <c r="J78" i="7"/>
  <c r="J79" i="7"/>
  <c r="J80" i="7"/>
  <c r="J81" i="7"/>
  <c r="J83" i="7"/>
  <c r="J84" i="7"/>
  <c r="J85" i="7"/>
  <c r="J87" i="7"/>
  <c r="J88" i="7"/>
  <c r="J89" i="7"/>
  <c r="J92" i="7"/>
  <c r="J94" i="7"/>
  <c r="J95" i="7"/>
  <c r="J97" i="7"/>
  <c r="J98" i="7"/>
  <c r="J99" i="7"/>
  <c r="J102" i="7"/>
  <c r="J103" i="7"/>
  <c r="J104" i="7"/>
  <c r="J105" i="7"/>
  <c r="J106" i="7"/>
  <c r="J107" i="7"/>
  <c r="J108" i="7"/>
  <c r="J109" i="7"/>
  <c r="J110" i="7"/>
  <c r="J111" i="7"/>
  <c r="J113" i="7"/>
  <c r="J114" i="7"/>
  <c r="J115" i="7"/>
  <c r="J116" i="7"/>
  <c r="J117" i="7"/>
  <c r="J118" i="7"/>
  <c r="J119" i="7"/>
  <c r="J122" i="7"/>
  <c r="J125" i="7"/>
  <c r="J126" i="7"/>
  <c r="J127" i="7"/>
  <c r="J128" i="7"/>
  <c r="J129" i="7"/>
  <c r="J131" i="7"/>
  <c r="J132" i="7"/>
  <c r="J133" i="7"/>
  <c r="J135" i="7"/>
  <c r="J136" i="7"/>
  <c r="J138" i="7"/>
  <c r="J139" i="7"/>
  <c r="J140" i="7"/>
  <c r="J141" i="7"/>
  <c r="J142" i="7"/>
  <c r="J143" i="7"/>
  <c r="J144" i="7"/>
  <c r="J147" i="7"/>
  <c r="J148" i="7"/>
  <c r="J151" i="7"/>
  <c r="J152" i="7"/>
  <c r="J154" i="7"/>
  <c r="J155" i="7"/>
  <c r="J158" i="7"/>
  <c r="J161" i="7"/>
  <c r="J162" i="7"/>
  <c r="J163" i="7"/>
  <c r="J165" i="7"/>
  <c r="J166" i="7"/>
  <c r="J167" i="7"/>
  <c r="J168" i="7"/>
  <c r="J169" i="7"/>
  <c r="J172" i="7"/>
  <c r="J173" i="7"/>
  <c r="J176" i="7"/>
  <c r="J180" i="7"/>
  <c r="J182" i="7"/>
  <c r="J183" i="7"/>
  <c r="J184" i="7"/>
  <c r="J188" i="7"/>
  <c r="J189" i="7"/>
  <c r="J190" i="7"/>
  <c r="J191" i="7"/>
  <c r="K191" i="7"/>
  <c r="K183" i="7"/>
  <c r="K182" i="7"/>
  <c r="K176" i="7"/>
  <c r="K169" i="7"/>
  <c r="K167" i="7"/>
  <c r="K166" i="7"/>
  <c r="K165" i="7"/>
  <c r="K163" i="7"/>
  <c r="K158" i="7"/>
  <c r="K155" i="7"/>
  <c r="K154" i="7"/>
  <c r="K152" i="7"/>
  <c r="K151" i="7"/>
  <c r="K148" i="7"/>
  <c r="K147" i="7"/>
  <c r="K144" i="7"/>
  <c r="K143" i="7"/>
  <c r="K142" i="7"/>
  <c r="K141" i="7"/>
  <c r="K140" i="7"/>
  <c r="K139" i="7"/>
  <c r="K138" i="7"/>
  <c r="K136" i="7"/>
  <c r="K135" i="7"/>
  <c r="K133" i="7"/>
  <c r="K132" i="7"/>
  <c r="K131" i="7"/>
  <c r="K128" i="7"/>
  <c r="K127" i="7"/>
  <c r="K126" i="7"/>
  <c r="K125" i="7"/>
  <c r="K122" i="7"/>
  <c r="K118" i="7"/>
  <c r="K117" i="7"/>
  <c r="K116" i="7"/>
  <c r="K115" i="7"/>
  <c r="K114" i="7"/>
  <c r="K113" i="7"/>
  <c r="K111" i="7"/>
  <c r="K110" i="7"/>
  <c r="K109" i="7"/>
  <c r="K108" i="7"/>
  <c r="K107" i="7"/>
  <c r="K106" i="7"/>
  <c r="K105" i="7"/>
  <c r="K104" i="7"/>
  <c r="K103" i="7"/>
  <c r="K102" i="7"/>
  <c r="K99" i="7"/>
  <c r="K98" i="7"/>
  <c r="K97" i="7"/>
  <c r="K95" i="7"/>
  <c r="K94" i="7"/>
  <c r="K92" i="7"/>
  <c r="K88" i="7"/>
  <c r="K84" i="7"/>
  <c r="K83" i="7"/>
  <c r="K81" i="7"/>
  <c r="K80" i="7"/>
  <c r="K79" i="7"/>
  <c r="K78" i="7"/>
  <c r="K77" i="7"/>
  <c r="K76" i="7"/>
  <c r="K75" i="7"/>
  <c r="K74" i="7"/>
  <c r="K70" i="7"/>
  <c r="K67" i="7"/>
  <c r="K66" i="7"/>
  <c r="K65" i="7"/>
  <c r="K64" i="7"/>
  <c r="K63" i="7"/>
  <c r="K61" i="7"/>
  <c r="K60" i="7"/>
  <c r="K59" i="7"/>
  <c r="K58" i="7"/>
  <c r="K57" i="7"/>
  <c r="K56" i="7"/>
  <c r="K55" i="7"/>
  <c r="K54" i="7"/>
  <c r="K53" i="7"/>
  <c r="K50" i="7"/>
  <c r="K49" i="7"/>
  <c r="K47" i="7"/>
  <c r="K46" i="7"/>
  <c r="K45" i="7"/>
  <c r="K44" i="7"/>
  <c r="K43" i="7"/>
  <c r="K42" i="7"/>
  <c r="K41" i="7"/>
  <c r="K40" i="7"/>
  <c r="K39" i="7"/>
  <c r="K38" i="7"/>
  <c r="K37" i="7"/>
  <c r="K35" i="7"/>
  <c r="K34" i="7"/>
  <c r="K31" i="7"/>
  <c r="K25" i="7"/>
  <c r="K22" i="7"/>
  <c r="K21" i="7"/>
  <c r="K20" i="7"/>
  <c r="K18" i="7"/>
  <c r="K17" i="7"/>
  <c r="K16" i="7"/>
  <c r="K14" i="7"/>
  <c r="K13" i="7"/>
  <c r="K11" i="7"/>
  <c r="K10" i="7"/>
  <c r="F43" i="1"/>
  <c r="G24" i="8"/>
  <c r="H24" i="8"/>
  <c r="I24" i="8"/>
  <c r="J24" i="8"/>
  <c r="F24" i="8"/>
  <c r="G23" i="8"/>
  <c r="H23" i="8"/>
  <c r="I23" i="8"/>
  <c r="J23" i="8"/>
  <c r="F23" i="8"/>
  <c r="J21" i="8"/>
  <c r="G20" i="8"/>
  <c r="H20" i="8"/>
  <c r="I20" i="8"/>
  <c r="J20" i="8"/>
  <c r="F20" i="8"/>
  <c r="G19" i="8"/>
  <c r="F19" i="8"/>
  <c r="G9" i="8"/>
  <c r="J9" i="8"/>
  <c r="F9" i="8"/>
  <c r="J8" i="8"/>
  <c r="K51" i="2"/>
  <c r="I13" i="8" s="1"/>
  <c r="I185" i="2"/>
  <c r="J185" i="2"/>
  <c r="K185" i="2"/>
  <c r="H164" i="2"/>
  <c r="I164" i="2"/>
  <c r="K164" i="2"/>
  <c r="K159" i="2"/>
  <c r="K156" i="2"/>
  <c r="K149" i="2"/>
  <c r="I18" i="8" s="1"/>
  <c r="J18" i="8"/>
  <c r="K137" i="2"/>
  <c r="J137" i="2"/>
  <c r="K130" i="2"/>
  <c r="K123" i="2"/>
  <c r="H120" i="2"/>
  <c r="I120" i="2"/>
  <c r="K120" i="2"/>
  <c r="K145" i="2" s="1"/>
  <c r="I17" i="8" s="1"/>
  <c r="J120" i="2"/>
  <c r="I86" i="2"/>
  <c r="G15" i="8" s="1"/>
  <c r="J86" i="2"/>
  <c r="H15" i="8" s="1"/>
  <c r="K86" i="2"/>
  <c r="I15" i="8" s="1"/>
  <c r="L86" i="2"/>
  <c r="J15" i="8" s="1"/>
  <c r="J69" i="2"/>
  <c r="J72" i="2" s="1"/>
  <c r="K69" i="2"/>
  <c r="J14" i="8"/>
  <c r="H69" i="2"/>
  <c r="I69" i="2"/>
  <c r="I72" i="2" s="1"/>
  <c r="G14" i="8" s="1"/>
  <c r="J13" i="8"/>
  <c r="K72" i="2" l="1"/>
  <c r="P72" i="2" s="1"/>
  <c r="P69" i="2"/>
  <c r="H69" i="7" s="1"/>
  <c r="K19" i="7"/>
  <c r="I14" i="8"/>
  <c r="H14" i="8"/>
  <c r="H120" i="7"/>
  <c r="H137" i="7"/>
  <c r="K137" i="7" s="1"/>
  <c r="H159" i="7"/>
  <c r="H72" i="2"/>
  <c r="L28" i="2"/>
  <c r="H27" i="7"/>
  <c r="H26" i="7"/>
  <c r="K170" i="2"/>
  <c r="M28" i="2"/>
  <c r="H28" i="7" s="1"/>
  <c r="H164" i="7"/>
  <c r="J10" i="8"/>
  <c r="J11" i="8" s="1"/>
  <c r="K17" i="8"/>
  <c r="J22" i="8"/>
  <c r="J19" i="8"/>
  <c r="J17" i="8"/>
  <c r="J16" i="8"/>
  <c r="K120" i="7" l="1"/>
  <c r="J120" i="7"/>
  <c r="J159" i="7"/>
  <c r="K159" i="7"/>
  <c r="F14" i="8"/>
  <c r="J137" i="7"/>
  <c r="I19" i="8"/>
  <c r="J26" i="7"/>
  <c r="K26" i="7"/>
  <c r="L193" i="2"/>
  <c r="L194" i="2" s="1"/>
  <c r="J164" i="7"/>
  <c r="K164" i="7"/>
  <c r="J28" i="7"/>
  <c r="K28" i="7"/>
  <c r="H72" i="7"/>
  <c r="N14" i="8"/>
  <c r="J69" i="7"/>
  <c r="K69" i="7"/>
  <c r="K27" i="7"/>
  <c r="J27" i="7"/>
  <c r="H170" i="7"/>
  <c r="N19" i="8"/>
  <c r="M193" i="2"/>
  <c r="K25" i="8"/>
  <c r="J25" i="8"/>
  <c r="K72" i="7" l="1"/>
  <c r="J72" i="7"/>
  <c r="J170" i="7"/>
  <c r="K170" i="7"/>
  <c r="M194" i="2"/>
  <c r="K26" i="8"/>
  <c r="K27" i="8" s="1"/>
  <c r="J26" i="8"/>
  <c r="J27" i="8" s="1"/>
  <c r="R27" i="8" l="1"/>
  <c r="R26" i="8"/>
  <c r="R25" i="8"/>
  <c r="R24" i="8"/>
  <c r="R23" i="8"/>
  <c r="R22" i="8"/>
  <c r="R21" i="8"/>
  <c r="R20" i="8"/>
  <c r="S20" i="8" s="1"/>
  <c r="R19" i="8"/>
  <c r="R18" i="8"/>
  <c r="R17" i="8"/>
  <c r="R16" i="8"/>
  <c r="R15" i="8"/>
  <c r="R14" i="8"/>
  <c r="R13" i="8"/>
  <c r="R10" i="8"/>
  <c r="R11" i="8" s="1"/>
  <c r="R9" i="8"/>
  <c r="S14" i="8"/>
  <c r="K19" i="2" l="1"/>
  <c r="K23" i="2" s="1"/>
  <c r="I8" i="8" s="1"/>
  <c r="K26" i="2"/>
  <c r="I9" i="8" s="1"/>
  <c r="S10" i="2"/>
  <c r="K186" i="2"/>
  <c r="I177" i="2"/>
  <c r="J177" i="2"/>
  <c r="J178" i="2" s="1"/>
  <c r="H21" i="8" s="1"/>
  <c r="K177" i="2"/>
  <c r="K178" i="2" s="1"/>
  <c r="I21" i="8" s="1"/>
  <c r="H177" i="2"/>
  <c r="I156" i="2"/>
  <c r="J156" i="2"/>
  <c r="H156" i="2"/>
  <c r="I137" i="2"/>
  <c r="K96" i="2"/>
  <c r="I16" i="8" s="1"/>
  <c r="I22" i="8" l="1"/>
  <c r="K192" i="2"/>
  <c r="H156" i="7"/>
  <c r="H177" i="7"/>
  <c r="I178" i="2"/>
  <c r="I10" i="8"/>
  <c r="I11" i="8" s="1"/>
  <c r="H178" i="2"/>
  <c r="R10" i="2"/>
  <c r="K27" i="2"/>
  <c r="K28" i="2" s="1"/>
  <c r="J19" i="2"/>
  <c r="R44" i="2"/>
  <c r="S182" i="2"/>
  <c r="R182" i="2"/>
  <c r="J177" i="7" l="1"/>
  <c r="K177" i="7"/>
  <c r="G21" i="8"/>
  <c r="J156" i="7"/>
  <c r="K156" i="7"/>
  <c r="F21" i="8"/>
  <c r="I25" i="8"/>
  <c r="K193" i="2"/>
  <c r="S44" i="2"/>
  <c r="N21" i="8" l="1"/>
  <c r="H178" i="7"/>
  <c r="S21" i="8"/>
  <c r="K194" i="2"/>
  <c r="I26" i="8"/>
  <c r="I27" i="8" s="1"/>
  <c r="S13" i="2"/>
  <c r="R13" i="2"/>
  <c r="K178" i="7" l="1"/>
  <c r="J178" i="7"/>
  <c r="S156" i="2"/>
  <c r="S172" i="2"/>
  <c r="S162" i="2"/>
  <c r="I25" i="1"/>
  <c r="I24" i="1"/>
  <c r="S189" i="2"/>
  <c r="S188" i="2"/>
  <c r="S184" i="2"/>
  <c r="S178" i="2"/>
  <c r="S177" i="2"/>
  <c r="S176" i="2"/>
  <c r="I20" i="1"/>
  <c r="S169" i="2"/>
  <c r="S168" i="2"/>
  <c r="S167" i="2"/>
  <c r="S166" i="2"/>
  <c r="S165" i="2"/>
  <c r="S163" i="2"/>
  <c r="S161" i="2"/>
  <c r="S158" i="2"/>
  <c r="S155" i="2"/>
  <c r="S154" i="2"/>
  <c r="S151" i="2"/>
  <c r="S148" i="2"/>
  <c r="S147" i="2"/>
  <c r="S144" i="2"/>
  <c r="S142" i="2"/>
  <c r="S141" i="2"/>
  <c r="S140" i="2"/>
  <c r="S139" i="2"/>
  <c r="S138" i="2"/>
  <c r="S136" i="2"/>
  <c r="S135" i="2"/>
  <c r="S133" i="2"/>
  <c r="S132" i="2"/>
  <c r="S131" i="2"/>
  <c r="S129" i="2"/>
  <c r="S128" i="2"/>
  <c r="S127" i="2"/>
  <c r="S125" i="2"/>
  <c r="S122" i="2"/>
  <c r="S119" i="2"/>
  <c r="S118" i="2"/>
  <c r="S117" i="2"/>
  <c r="S116" i="2"/>
  <c r="S115" i="2"/>
  <c r="S114" i="2"/>
  <c r="S113" i="2"/>
  <c r="S111" i="2"/>
  <c r="S110" i="2"/>
  <c r="S109" i="2"/>
  <c r="S108" i="2"/>
  <c r="S107" i="2"/>
  <c r="S106" i="2"/>
  <c r="S105" i="2"/>
  <c r="S104" i="2"/>
  <c r="S103" i="2"/>
  <c r="S102" i="2"/>
  <c r="S99" i="2"/>
  <c r="S98" i="2"/>
  <c r="S97" i="2"/>
  <c r="S95" i="2"/>
  <c r="S94" i="2"/>
  <c r="S92" i="2"/>
  <c r="S89" i="2"/>
  <c r="S88" i="2"/>
  <c r="S87" i="2"/>
  <c r="S85" i="2"/>
  <c r="S84" i="2"/>
  <c r="S83" i="2"/>
  <c r="S81" i="2"/>
  <c r="S80" i="2"/>
  <c r="S79" i="2"/>
  <c r="S78" i="2"/>
  <c r="S77" i="2"/>
  <c r="S76" i="2"/>
  <c r="S75" i="2"/>
  <c r="S74" i="2"/>
  <c r="S71" i="2"/>
  <c r="S70" i="2"/>
  <c r="S68" i="2"/>
  <c r="S67" i="2"/>
  <c r="S65" i="2"/>
  <c r="S64" i="2"/>
  <c r="S61" i="2"/>
  <c r="S60" i="2"/>
  <c r="S59" i="2"/>
  <c r="S58" i="2"/>
  <c r="S57" i="2"/>
  <c r="S56" i="2"/>
  <c r="S55" i="2"/>
  <c r="S54" i="2"/>
  <c r="S53" i="2"/>
  <c r="S50" i="2"/>
  <c r="S49" i="2"/>
  <c r="S48" i="2"/>
  <c r="S47" i="2"/>
  <c r="S46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J143" i="2"/>
  <c r="H130" i="2"/>
  <c r="I130" i="2"/>
  <c r="J130" i="2"/>
  <c r="J45" i="2"/>
  <c r="J26" i="2"/>
  <c r="H23" i="2"/>
  <c r="I23" i="2"/>
  <c r="G8" i="8" s="1"/>
  <c r="G10" i="8" s="1"/>
  <c r="G11" i="8" s="1"/>
  <c r="J23" i="2"/>
  <c r="H8" i="8" s="1"/>
  <c r="H185" i="2"/>
  <c r="I186" i="2"/>
  <c r="J186" i="2"/>
  <c r="J164" i="2"/>
  <c r="H159" i="2"/>
  <c r="I159" i="2"/>
  <c r="J159" i="2"/>
  <c r="H149" i="2"/>
  <c r="I149" i="2"/>
  <c r="G18" i="8" s="1"/>
  <c r="J149" i="2"/>
  <c r="H18" i="8" s="1"/>
  <c r="H137" i="2"/>
  <c r="H123" i="2"/>
  <c r="I123" i="2"/>
  <c r="J123" i="2"/>
  <c r="H96" i="2"/>
  <c r="I96" i="2"/>
  <c r="J96" i="2"/>
  <c r="H16" i="8" s="1"/>
  <c r="H86" i="2"/>
  <c r="H51" i="2"/>
  <c r="I51" i="2"/>
  <c r="H130" i="7" l="1"/>
  <c r="G13" i="8"/>
  <c r="H185" i="7"/>
  <c r="K185" i="7" s="1"/>
  <c r="H22" i="8"/>
  <c r="J192" i="2"/>
  <c r="H86" i="7"/>
  <c r="H100" i="2"/>
  <c r="H96" i="7"/>
  <c r="I100" i="2"/>
  <c r="G16" i="8" s="1"/>
  <c r="H123" i="7"/>
  <c r="F13" i="8"/>
  <c r="S96" i="2"/>
  <c r="J145" i="2"/>
  <c r="H17" i="8" s="1"/>
  <c r="G22" i="8"/>
  <c r="F8" i="8"/>
  <c r="S23" i="2"/>
  <c r="H9" i="8"/>
  <c r="S9" i="8" s="1"/>
  <c r="S130" i="2"/>
  <c r="F18" i="8"/>
  <c r="H90" i="2"/>
  <c r="S86" i="2"/>
  <c r="J27" i="2"/>
  <c r="J51" i="2"/>
  <c r="H13" i="8" s="1"/>
  <c r="S143" i="2"/>
  <c r="J170" i="2"/>
  <c r="S120" i="2"/>
  <c r="S183" i="2"/>
  <c r="R183" i="2"/>
  <c r="I145" i="2"/>
  <c r="S123" i="2"/>
  <c r="S164" i="2"/>
  <c r="F34" i="1"/>
  <c r="S185" i="2"/>
  <c r="H145" i="2"/>
  <c r="S159" i="2"/>
  <c r="S180" i="2"/>
  <c r="R180" i="2"/>
  <c r="I21" i="1"/>
  <c r="I18" i="1"/>
  <c r="H186" i="2"/>
  <c r="S45" i="2"/>
  <c r="S173" i="2"/>
  <c r="S190" i="2"/>
  <c r="S69" i="2"/>
  <c r="S137" i="2"/>
  <c r="S191" i="2"/>
  <c r="R23" i="2"/>
  <c r="P8" i="8" s="1"/>
  <c r="S12" i="2"/>
  <c r="R12" i="2"/>
  <c r="R20" i="2"/>
  <c r="S20" i="2"/>
  <c r="R25" i="2"/>
  <c r="S25" i="2"/>
  <c r="S19" i="2"/>
  <c r="R19" i="2"/>
  <c r="S16" i="2"/>
  <c r="R16" i="2"/>
  <c r="S21" i="2"/>
  <c r="R21" i="2"/>
  <c r="S26" i="2"/>
  <c r="R26" i="2"/>
  <c r="P9" i="8" s="1"/>
  <c r="R17" i="2"/>
  <c r="S17" i="2"/>
  <c r="R22" i="2"/>
  <c r="S22" i="2"/>
  <c r="I152" i="2"/>
  <c r="J185" i="7" l="1"/>
  <c r="K86" i="7"/>
  <c r="J86" i="7"/>
  <c r="K130" i="7"/>
  <c r="J130" i="7"/>
  <c r="S149" i="2"/>
  <c r="H192" i="2"/>
  <c r="I192" i="2"/>
  <c r="P10" i="8"/>
  <c r="P11" i="8" s="1"/>
  <c r="F15" i="8"/>
  <c r="H51" i="7"/>
  <c r="N13" i="8"/>
  <c r="S13" i="8" s="1"/>
  <c r="F17" i="8"/>
  <c r="N8" i="8"/>
  <c r="H23" i="7"/>
  <c r="H149" i="7"/>
  <c r="N18" i="8"/>
  <c r="S18" i="8" s="1"/>
  <c r="K96" i="7"/>
  <c r="J96" i="7"/>
  <c r="F22" i="8"/>
  <c r="K123" i="7"/>
  <c r="J123" i="7"/>
  <c r="H10" i="8"/>
  <c r="H11" i="8" s="1"/>
  <c r="G17" i="8"/>
  <c r="H19" i="8"/>
  <c r="S19" i="8" s="1"/>
  <c r="S170" i="2"/>
  <c r="F16" i="8"/>
  <c r="F10" i="8"/>
  <c r="S51" i="2"/>
  <c r="S145" i="2"/>
  <c r="S152" i="2"/>
  <c r="J28" i="2"/>
  <c r="I14" i="1"/>
  <c r="S186" i="2"/>
  <c r="I22" i="1"/>
  <c r="I16" i="1"/>
  <c r="S100" i="2"/>
  <c r="H25" i="8"/>
  <c r="I13" i="1"/>
  <c r="S90" i="2"/>
  <c r="I15" i="1"/>
  <c r="R184" i="2"/>
  <c r="R164" i="2"/>
  <c r="R151" i="2"/>
  <c r="R147" i="2"/>
  <c r="R142" i="2"/>
  <c r="R141" i="2"/>
  <c r="R138" i="2"/>
  <c r="R137" i="2"/>
  <c r="R133" i="2"/>
  <c r="R132" i="2"/>
  <c r="R129" i="2"/>
  <c r="R125" i="2"/>
  <c r="R123" i="2"/>
  <c r="R119" i="2"/>
  <c r="R115" i="2"/>
  <c r="R114" i="2"/>
  <c r="R110" i="2"/>
  <c r="R106" i="2"/>
  <c r="R105" i="2"/>
  <c r="R102" i="2"/>
  <c r="R97" i="2"/>
  <c r="R96" i="2"/>
  <c r="R89" i="2"/>
  <c r="R88" i="2"/>
  <c r="R85" i="2"/>
  <c r="R81" i="2"/>
  <c r="R80" i="2"/>
  <c r="R77" i="2"/>
  <c r="R72" i="2"/>
  <c r="P14" i="8" s="1"/>
  <c r="R69" i="2"/>
  <c r="R64" i="2"/>
  <c r="R59" i="2"/>
  <c r="R55" i="2"/>
  <c r="R54" i="2"/>
  <c r="R51" i="2"/>
  <c r="P13" i="8" s="1"/>
  <c r="R47" i="2"/>
  <c r="R46" i="2"/>
  <c r="R42" i="2"/>
  <c r="R38" i="2"/>
  <c r="R37" i="2"/>
  <c r="R34" i="2"/>
  <c r="I193" i="2" l="1"/>
  <c r="P192" i="2"/>
  <c r="J51" i="7"/>
  <c r="K51" i="7"/>
  <c r="H186" i="7"/>
  <c r="N22" i="8"/>
  <c r="S22" i="8" s="1"/>
  <c r="N17" i="8"/>
  <c r="S17" i="8" s="1"/>
  <c r="H145" i="7"/>
  <c r="N16" i="8"/>
  <c r="S16" i="8" s="1"/>
  <c r="H100" i="7"/>
  <c r="K149" i="7"/>
  <c r="J149" i="7"/>
  <c r="N15" i="8"/>
  <c r="S15" i="8" s="1"/>
  <c r="H90" i="7"/>
  <c r="N10" i="8"/>
  <c r="N11" i="8" s="1"/>
  <c r="C8" i="1" s="1"/>
  <c r="S8" i="8"/>
  <c r="G25" i="8"/>
  <c r="J23" i="7"/>
  <c r="K23" i="7"/>
  <c r="F25" i="8"/>
  <c r="I19" i="1"/>
  <c r="F11" i="8"/>
  <c r="S10" i="8"/>
  <c r="S11" i="8" s="1"/>
  <c r="I194" i="2"/>
  <c r="G26" i="8"/>
  <c r="G27" i="8" s="1"/>
  <c r="S72" i="2"/>
  <c r="R27" i="2"/>
  <c r="S27" i="2"/>
  <c r="S28" i="2"/>
  <c r="R28" i="2"/>
  <c r="H193" i="2"/>
  <c r="R145" i="2"/>
  <c r="P17" i="8" s="1"/>
  <c r="I17" i="1"/>
  <c r="J193" i="2"/>
  <c r="H26" i="8" s="1"/>
  <c r="H27" i="8" s="1"/>
  <c r="R50" i="2"/>
  <c r="R92" i="2"/>
  <c r="R128" i="2"/>
  <c r="R68" i="2"/>
  <c r="R100" i="2"/>
  <c r="P16" i="8" s="1"/>
  <c r="R140" i="2"/>
  <c r="R33" i="2"/>
  <c r="R76" i="2"/>
  <c r="R109" i="2"/>
  <c r="R166" i="2"/>
  <c r="R41" i="2"/>
  <c r="R84" i="2"/>
  <c r="R118" i="2"/>
  <c r="R58" i="2"/>
  <c r="R35" i="2"/>
  <c r="R43" i="2"/>
  <c r="R65" i="2"/>
  <c r="R74" i="2"/>
  <c r="R90" i="2"/>
  <c r="P15" i="8" s="1"/>
  <c r="R98" i="2"/>
  <c r="R107" i="2"/>
  <c r="R116" i="2"/>
  <c r="R135" i="2"/>
  <c r="R143" i="2"/>
  <c r="R148" i="2"/>
  <c r="R167" i="2"/>
  <c r="R189" i="2"/>
  <c r="R155" i="2"/>
  <c r="R168" i="2"/>
  <c r="R177" i="2"/>
  <c r="R185" i="2"/>
  <c r="R36" i="2"/>
  <c r="R61" i="2"/>
  <c r="R79" i="2"/>
  <c r="R95" i="2"/>
  <c r="R104" i="2"/>
  <c r="R122" i="2"/>
  <c r="R144" i="2"/>
  <c r="R161" i="2"/>
  <c r="R165" i="2"/>
  <c r="R169" i="2"/>
  <c r="R173" i="2"/>
  <c r="P20" i="8" s="1"/>
  <c r="R178" i="2"/>
  <c r="P21" i="8" s="1"/>
  <c r="R186" i="2"/>
  <c r="P22" i="8" s="1"/>
  <c r="R191" i="2"/>
  <c r="P24" i="8" s="1"/>
  <c r="R149" i="2"/>
  <c r="P18" i="8" s="1"/>
  <c r="R176" i="2"/>
  <c r="R31" i="2"/>
  <c r="R39" i="2"/>
  <c r="R48" i="2"/>
  <c r="R56" i="2"/>
  <c r="R60" i="2"/>
  <c r="R70" i="2"/>
  <c r="R78" i="2"/>
  <c r="R86" i="2"/>
  <c r="R94" i="2"/>
  <c r="R103" i="2"/>
  <c r="R111" i="2"/>
  <c r="R120" i="2"/>
  <c r="R130" i="2"/>
  <c r="R139" i="2"/>
  <c r="R154" i="2"/>
  <c r="R172" i="2"/>
  <c r="R190" i="2"/>
  <c r="P23" i="8" s="1"/>
  <c r="R45" i="2"/>
  <c r="R53" i="2"/>
  <c r="R71" i="2"/>
  <c r="R87" i="2"/>
  <c r="R113" i="2"/>
  <c r="R131" i="2"/>
  <c r="R32" i="2"/>
  <c r="R40" i="2"/>
  <c r="R49" i="2"/>
  <c r="R57" i="2"/>
  <c r="R67" i="2"/>
  <c r="R75" i="2"/>
  <c r="R83" i="2"/>
  <c r="R99" i="2"/>
  <c r="R108" i="2"/>
  <c r="R117" i="2"/>
  <c r="R127" i="2"/>
  <c r="R136" i="2"/>
  <c r="R156" i="2"/>
  <c r="R162" i="2"/>
  <c r="R188" i="2"/>
  <c r="R170" i="2"/>
  <c r="P19" i="8" s="1"/>
  <c r="R159" i="2"/>
  <c r="R158" i="2"/>
  <c r="R163" i="2"/>
  <c r="R152" i="2"/>
  <c r="P193" i="2" l="1"/>
  <c r="K186" i="7"/>
  <c r="J186" i="7"/>
  <c r="K100" i="7"/>
  <c r="J100" i="7"/>
  <c r="K145" i="7"/>
  <c r="J145" i="7"/>
  <c r="K90" i="7"/>
  <c r="J90" i="7"/>
  <c r="N25" i="8"/>
  <c r="C10" i="1" s="1"/>
  <c r="H192" i="7"/>
  <c r="F26" i="8"/>
  <c r="F27" i="8" s="1"/>
  <c r="J194" i="2"/>
  <c r="P194" i="2" s="1"/>
  <c r="S192" i="2"/>
  <c r="H194" i="2"/>
  <c r="R192" i="2"/>
  <c r="P25" i="8" s="1"/>
  <c r="F45" i="1"/>
  <c r="D22" i="1"/>
  <c r="E20" i="1"/>
  <c r="S25" i="8" l="1"/>
  <c r="H194" i="7"/>
  <c r="J192" i="7"/>
  <c r="K192" i="7"/>
  <c r="H193" i="7"/>
  <c r="N26" i="8"/>
  <c r="S193" i="2"/>
  <c r="S194" i="2"/>
  <c r="R193" i="2"/>
  <c r="P26" i="8" s="1"/>
  <c r="P27" i="8" s="1"/>
  <c r="C22" i="1"/>
  <c r="C12" i="1"/>
  <c r="I39" i="1" s="1"/>
  <c r="D12" i="1"/>
  <c r="E8" i="1"/>
  <c r="I27" i="1"/>
  <c r="I31" i="1"/>
  <c r="E10" i="1"/>
  <c r="I8" i="1"/>
  <c r="E18" i="1"/>
  <c r="E22" i="1" s="1"/>
  <c r="F47" i="1"/>
  <c r="F36" i="1"/>
  <c r="J194" i="7" l="1"/>
  <c r="K194" i="7"/>
  <c r="K193" i="7"/>
  <c r="J193" i="7"/>
  <c r="N27" i="8"/>
  <c r="S27" i="8" s="1"/>
  <c r="S26" i="8"/>
  <c r="F49" i="1"/>
  <c r="R194" i="2"/>
  <c r="J20" i="1"/>
  <c r="J13" i="1"/>
  <c r="I9" i="1"/>
  <c r="I33" i="1" s="1"/>
  <c r="E12" i="1"/>
  <c r="J25" i="1"/>
  <c r="J21" i="1"/>
  <c r="J18" i="1"/>
  <c r="J24" i="1"/>
  <c r="J23" i="1"/>
  <c r="J22" i="1"/>
  <c r="J17" i="1"/>
  <c r="J15" i="1"/>
  <c r="J16" i="1"/>
  <c r="I41" i="1"/>
  <c r="J14" i="1"/>
  <c r="J19" i="1"/>
  <c r="J27" i="1" l="1"/>
</calcChain>
</file>

<file path=xl/sharedStrings.xml><?xml version="1.0" encoding="utf-8"?>
<sst xmlns="http://schemas.openxmlformats.org/spreadsheetml/2006/main" count="4922" uniqueCount="1521">
  <si>
    <t/>
  </si>
  <si>
    <t>Leadership Preparatory Academy</t>
  </si>
  <si>
    <t>Year-to-Date</t>
  </si>
  <si>
    <t>YTD Cash On Hand Details</t>
  </si>
  <si>
    <t>Actual</t>
  </si>
  <si>
    <t>Budget</t>
  </si>
  <si>
    <t>$ Over/(Under)</t>
  </si>
  <si>
    <t>Cash On Hand</t>
  </si>
  <si>
    <t>Income</t>
  </si>
  <si>
    <t>Total YTD Expense</t>
  </si>
  <si>
    <t>Cash On Hand Days</t>
  </si>
  <si>
    <t>Expense</t>
  </si>
  <si>
    <t>Surplus/(Deficit)</t>
  </si>
  <si>
    <t>YTD Expense Ratios</t>
  </si>
  <si>
    <t>NCSA Best Pratice Model</t>
  </si>
  <si>
    <t>10-1000 · INSTRUCTION</t>
  </si>
  <si>
    <t>10-2100 · PUPIL SERVICES</t>
  </si>
  <si>
    <t>10-2210 · IMPROVEMENT OF INSTRUCT SERVICE</t>
  </si>
  <si>
    <t>10-2300 - GENERAL ADMINISTRATION</t>
  </si>
  <si>
    <t>10-2400 · SCHOOL ADMINISTRATION</t>
  </si>
  <si>
    <t>10-2500 · SUPPORT SERVICES - BUSINESS</t>
  </si>
  <si>
    <t>10-2600 · MAINT &amp;  OPER -  PLANT SERVICES</t>
  </si>
  <si>
    <t>10-2700 · STUDENT TRANSPORTATION</t>
  </si>
  <si>
    <t>10-2800 · SUPPORT SERVICES - CENTRAL</t>
  </si>
  <si>
    <t>10-3100 · SCHOOL NUTRITION PROGRAM</t>
  </si>
  <si>
    <t>10-3300 · ASP OPERATIONS</t>
  </si>
  <si>
    <t>10-4000 · FACILITIES ACQ &amp; CONST SERVICES</t>
  </si>
  <si>
    <t>10-5000 · OTHER OUTLAYS</t>
  </si>
  <si>
    <t>Total General Fund Expense</t>
  </si>
  <si>
    <t>SCSC Comprehensive Performance Framework</t>
  </si>
  <si>
    <t>ASSETS</t>
  </si>
  <si>
    <t>Our Ratio</t>
  </si>
  <si>
    <t>Exceed Standard</t>
  </si>
  <si>
    <t>Meet Standard</t>
  </si>
  <si>
    <t>Approach Standard</t>
  </si>
  <si>
    <t>Failed</t>
  </si>
  <si>
    <t>Current Assets</t>
  </si>
  <si>
    <t>Current Ratio = Current Assets/Current Liability</t>
  </si>
  <si>
    <t>&gt;3.0</t>
  </si>
  <si>
    <t>1.00 - 3.00</t>
  </si>
  <si>
    <t>0.9 - 1.00</t>
  </si>
  <si>
    <t>&gt; or = 0.9</t>
  </si>
  <si>
    <t>Checking/Savings</t>
  </si>
  <si>
    <t>Other Current Assets</t>
  </si>
  <si>
    <t>Unrestricted Day Cash = Cash / Total Expense * 365</t>
  </si>
  <si>
    <t>&gt;75</t>
  </si>
  <si>
    <t>45 - 75</t>
  </si>
  <si>
    <t>15-45</t>
  </si>
  <si>
    <t>&lt;15</t>
  </si>
  <si>
    <t>Total Current Assets</t>
  </si>
  <si>
    <t>Fixed Assets</t>
  </si>
  <si>
    <t>Enrollment Variance = (Actual - project)/Projection</t>
  </si>
  <si>
    <t>NA</t>
  </si>
  <si>
    <t>" = or &lt; 2%</t>
  </si>
  <si>
    <t>2 - 8%</t>
  </si>
  <si>
    <t>&lt; 8 %</t>
  </si>
  <si>
    <t>TOTAL ASSETS</t>
  </si>
  <si>
    <t>Repayment Debt on Timely manner</t>
  </si>
  <si>
    <t>Yes</t>
  </si>
  <si>
    <t>No</t>
  </si>
  <si>
    <t>Liabilities</t>
  </si>
  <si>
    <t>Current Liabilities</t>
  </si>
  <si>
    <t>Efficiency Margin = Change in net assets / total revenue</t>
  </si>
  <si>
    <t>&gt; 10%</t>
  </si>
  <si>
    <t>0 - 10%</t>
  </si>
  <si>
    <t>0.01 - 10%</t>
  </si>
  <si>
    <t>&lt; 10%</t>
  </si>
  <si>
    <t>Accounts Payable</t>
  </si>
  <si>
    <t>Debt to Assets = Total liability/Total Assets</t>
  </si>
  <si>
    <t>&lt; 25%</t>
  </si>
  <si>
    <t>25 - 94.99%</t>
  </si>
  <si>
    <t>95-100%</t>
  </si>
  <si>
    <t>&gt; 100%</t>
  </si>
  <si>
    <t>Other Current Liabilities</t>
  </si>
  <si>
    <t>Total Current Liabilities</t>
  </si>
  <si>
    <t>Long Term Liabilities</t>
  </si>
  <si>
    <t>Total Liabilities</t>
  </si>
  <si>
    <t>Equity</t>
  </si>
  <si>
    <t>TOTAL LIABILITIES &amp; EQUITY</t>
  </si>
  <si>
    <t>Leadership Prepatory Academy Inc</t>
  </si>
  <si>
    <t>Profit &amp; Loss Budget vs. Actual</t>
  </si>
  <si>
    <t>Accrual Basis</t>
  </si>
  <si>
    <t>$ Over Budget</t>
  </si>
  <si>
    <t>% of Budget</t>
  </si>
  <si>
    <t>Annual Budget</t>
  </si>
  <si>
    <t>Notes</t>
  </si>
  <si>
    <t>Ordinary Income/Expense</t>
  </si>
  <si>
    <t>10-0000 · Revenues</t>
  </si>
  <si>
    <t>1220 · Donations</t>
  </si>
  <si>
    <t>1220-1 · Donations-Corp</t>
  </si>
  <si>
    <t>1220-2 · Donations-Individual</t>
  </si>
  <si>
    <t>1220 · Donations - Other</t>
  </si>
  <si>
    <t>Total 1220 · Donations</t>
  </si>
  <si>
    <t>1225 · Fund raising/Misc. Sales</t>
  </si>
  <si>
    <t>1226 · Other local resources</t>
  </si>
  <si>
    <t>1226-1 · Lunch Program-Students Meals</t>
  </si>
  <si>
    <t>1226-2 · Student Activities</t>
  </si>
  <si>
    <t>1226-3 · Misc</t>
  </si>
  <si>
    <t>Total 1226 · Other local resources</t>
  </si>
  <si>
    <t>1500 · Investment Income</t>
  </si>
  <si>
    <t>3120 · Total Quality Basic Education F</t>
  </si>
  <si>
    <t>3125 · State Grants</t>
  </si>
  <si>
    <t>Total 10-0000 · Revenues</t>
  </si>
  <si>
    <t>47240 · Program Service Fees</t>
  </si>
  <si>
    <t>47250 · Lunch Program</t>
  </si>
  <si>
    <t>Total 47240 · Program Service Fees</t>
  </si>
  <si>
    <t>Total Income</t>
  </si>
  <si>
    <t>Gross Profit</t>
  </si>
  <si>
    <t>10-1000 · Instruction</t>
  </si>
  <si>
    <t>100-110 · Inst-Teachers</t>
  </si>
  <si>
    <t>100-113 · Inst-Subs (Certified)</t>
  </si>
  <si>
    <t>100-118 · Inst-PE/Art/Music/Foreign Lang.</t>
  </si>
  <si>
    <t>100-140 · Inst-Aids and Parapro</t>
  </si>
  <si>
    <t>100-210 · Inst-State Health Insurance</t>
  </si>
  <si>
    <t>100-220 · Inst-FICA</t>
  </si>
  <si>
    <t>100-230 · Inst-TRS</t>
  </si>
  <si>
    <t>100-250 · Inst-Unemployment</t>
  </si>
  <si>
    <t>100-260 · Inst-Workers Comp</t>
  </si>
  <si>
    <t>100-270 · Inst -403B Plan</t>
  </si>
  <si>
    <t>100-290 · Inst-Other Employee Benefits</t>
  </si>
  <si>
    <t>100-609 · Inst-Curriculum Materials</t>
  </si>
  <si>
    <t>100-610 · Inst-Supplies</t>
  </si>
  <si>
    <t>100-611 · Supplies Technology</t>
  </si>
  <si>
    <t>100-612 · Inst-Software</t>
  </si>
  <si>
    <t>100-615 · Inst-Expendable Equip</t>
  </si>
  <si>
    <t>100-616 · Inst-Expendable Computer Equip</t>
  </si>
  <si>
    <t>100-641 · Inst-Textbooks</t>
  </si>
  <si>
    <t>Total 10-1000 · Instruction</t>
  </si>
  <si>
    <t>10-2100 · Pupil Services</t>
  </si>
  <si>
    <t>210-163 · PS - Nurse</t>
  </si>
  <si>
    <t>210-172 · PS-Counselor</t>
  </si>
  <si>
    <t>210-200 · PS-Employee Benefits</t>
  </si>
  <si>
    <t>210-210 · PS-State Health Insurance</t>
  </si>
  <si>
    <t>210-220 · PS-FICA</t>
  </si>
  <si>
    <t>210-230 · PS-TRS</t>
  </si>
  <si>
    <t>210-250 · PS-Unemployment</t>
  </si>
  <si>
    <t>210-260 · PS-Workers Comp</t>
  </si>
  <si>
    <t>210-270 · PS-403-B</t>
  </si>
  <si>
    <t>210-300 · PS-Purchased Professional Servi</t>
  </si>
  <si>
    <t>210-301 · PS-Student Development</t>
  </si>
  <si>
    <t>210-302 · PS-Student Activities</t>
  </si>
  <si>
    <t>210-303 · PS-Student Trips</t>
  </si>
  <si>
    <t>210-304 · PS - Food Supplies</t>
  </si>
  <si>
    <t>210-305 · PS-Student Leadership Speakers</t>
  </si>
  <si>
    <t>210-308 · PS-Purchased Profess Serv Other</t>
  </si>
  <si>
    <t>210-300 · PS-Purchased Professional Servi - Other</t>
  </si>
  <si>
    <t>Total 210-300 · PS-Purchased Professional Servi</t>
  </si>
  <si>
    <t>210-610 · PS-Supplies</t>
  </si>
  <si>
    <t>210-810 · PS-Dues and Fees</t>
  </si>
  <si>
    <t>Total 10-2100 · Pupil Services</t>
  </si>
  <si>
    <t>10-2210 · Improvement of Instruct Service</t>
  </si>
  <si>
    <t>221-191 · IIS-Other Management Counselor</t>
  </si>
  <si>
    <t>221-200 · IIS-Employee Benefits</t>
  </si>
  <si>
    <t>221-210 · IIS-State Health Insurance</t>
  </si>
  <si>
    <t>221-220 · IIS-FICA</t>
  </si>
  <si>
    <t>221-230 · IIS-TRS</t>
  </si>
  <si>
    <t>221-250 · IIS-Unemployment</t>
  </si>
  <si>
    <t>221-260 · IIS-Workers Comp</t>
  </si>
  <si>
    <t>221-270 · IIS-403B</t>
  </si>
  <si>
    <t>221-300 · IIS-Purchased Prof. Services</t>
  </si>
  <si>
    <t>301. · IIS-Purch - Training</t>
  </si>
  <si>
    <t>302. · IIS-Purch - Staff Development</t>
  </si>
  <si>
    <t>221-300 · IIS-Purchased Prof. Services - Other</t>
  </si>
  <si>
    <t>Total 221-300 · IIS-Purchased Prof. Services</t>
  </si>
  <si>
    <t>221-302 · Staff Development</t>
  </si>
  <si>
    <t>221-580 · IIS-Travel</t>
  </si>
  <si>
    <t>221-610 · IIS-Supplies</t>
  </si>
  <si>
    <t>Total 10-2210 · Improvement of Instruct Service</t>
  </si>
  <si>
    <t>10-2300 · General Administration</t>
  </si>
  <si>
    <t>230-300 · GA-Purchased Professional &amp; Tec</t>
  </si>
  <si>
    <t>230-332 · GA-Background Check &amp; Drug Test</t>
  </si>
  <si>
    <t>230-520 · GA-Insurance(Other TAN Benefit)</t>
  </si>
  <si>
    <t>230-530 · GA-Communication</t>
  </si>
  <si>
    <t>532 · GA-Commu-Internet</t>
  </si>
  <si>
    <t>533 · GA-Commu-Telephone</t>
  </si>
  <si>
    <t>534 · GA-Commu-Postage &amp; Supplies</t>
  </si>
  <si>
    <t>535 · GA-Communication-Other</t>
  </si>
  <si>
    <t>Total 230-530 · GA-Communication</t>
  </si>
  <si>
    <t>230-580 · GA-Travel Employees</t>
  </si>
  <si>
    <t>230-585 · GA-Travel Board Members</t>
  </si>
  <si>
    <t>585-1 · GA-Meals</t>
  </si>
  <si>
    <t>585-2 · GA-Travel</t>
  </si>
  <si>
    <t>230-585 · GA-Travel Board Members - Other</t>
  </si>
  <si>
    <t>Total 230-585 · GA-Travel Board Members</t>
  </si>
  <si>
    <t>230-590 · GA-Governance Board Initiatives</t>
  </si>
  <si>
    <t>230-595 · GA-Security</t>
  </si>
  <si>
    <t>230-610 · GA - Supplies</t>
  </si>
  <si>
    <t>230-810 · GA-Dues &amp; Fees</t>
  </si>
  <si>
    <t>811 · GA-Dues-Banking &amp; Merchant Fee</t>
  </si>
  <si>
    <t>812 · GA-Payroll Fees</t>
  </si>
  <si>
    <t>813 · GA-Dues-Other Fees</t>
  </si>
  <si>
    <t>Total 230-810 · GA-Dues &amp; Fees</t>
  </si>
  <si>
    <t>230-890 · Other - Meals</t>
  </si>
  <si>
    <t>Total 10-2300 · General Administration</t>
  </si>
  <si>
    <t>10-2400 · School Administration</t>
  </si>
  <si>
    <t>240-130 · SA-Director</t>
  </si>
  <si>
    <t>240-142 · SA-Clerical</t>
  </si>
  <si>
    <t>240-148 · SA-Accountant</t>
  </si>
  <si>
    <t>240-200 · SA-Employee Benefits</t>
  </si>
  <si>
    <t>240-210 · SA-State Health Insurance</t>
  </si>
  <si>
    <t>240-220 · SA-FICA</t>
  </si>
  <si>
    <t>240-230 · SA-TRS</t>
  </si>
  <si>
    <t>240-250 · SA-Unemployment</t>
  </si>
  <si>
    <t>240-260 · SA-Workers' Comp</t>
  </si>
  <si>
    <t>240-270 · SA-403B</t>
  </si>
  <si>
    <t>240-300 · SA-Purchased Prof &amp; Tech Svcs</t>
  </si>
  <si>
    <t>301.. · SA-Purch-Audit</t>
  </si>
  <si>
    <t>302.. · SA-Purch-Legal</t>
  </si>
  <si>
    <t>303.. · SA-Purch-Consultant</t>
  </si>
  <si>
    <t>307 · SA-Purch-Other</t>
  </si>
  <si>
    <t>310 · SA-Purch-Tech</t>
  </si>
  <si>
    <t>332 · Drug Testing, Fingerprinting</t>
  </si>
  <si>
    <t>Total 240-300 · SA-Purchased Prof &amp; Tech Svcs</t>
  </si>
  <si>
    <t>240-360 · SA-Discretionary Fund</t>
  </si>
  <si>
    <t>360-1 · SA - Meals</t>
  </si>
  <si>
    <t>Total 240-360 · SA-Discretionary Fund</t>
  </si>
  <si>
    <t>240-361 · SA-Travel</t>
  </si>
  <si>
    <t>361-1 · SA - Meals</t>
  </si>
  <si>
    <t>361-3 · SA - Lodging</t>
  </si>
  <si>
    <t>361-4 · SA-Transportation</t>
  </si>
  <si>
    <t>361-5 · SA-Other</t>
  </si>
  <si>
    <t>240-361 · SA-Travel - Other</t>
  </si>
  <si>
    <t>Total 240-361 · SA-Travel</t>
  </si>
  <si>
    <t>240-362 · SA-Printing &amp; Copies</t>
  </si>
  <si>
    <t>240-443 · SA-Rental of Computer Equip</t>
  </si>
  <si>
    <t>240-520 · SA-Insurance-Other TAN Benefit</t>
  </si>
  <si>
    <t>240-530 · SA-Communication</t>
  </si>
  <si>
    <t>240-534 · SA-Communication-Postage</t>
  </si>
  <si>
    <t>240-530 · SA-Communication - Other</t>
  </si>
  <si>
    <t>Comcast</t>
  </si>
  <si>
    <t>Total 240-530 · SA-Communication</t>
  </si>
  <si>
    <t>240-595 · SA-Other Purchased Services</t>
  </si>
  <si>
    <t>240-610 · SA-Supplies</t>
  </si>
  <si>
    <t>240-611 · SA-Supplies Technology</t>
  </si>
  <si>
    <t>240-612 · SA-Computer Software</t>
  </si>
  <si>
    <t>240-615 · SA-Expendable Equip</t>
  </si>
  <si>
    <t>240-810 · SA-Dues &amp; Fees</t>
  </si>
  <si>
    <t>240-812 · SA-Payroll Fees</t>
  </si>
  <si>
    <t>Total 10-2400 · School Administration</t>
  </si>
  <si>
    <t>10-2500 · Support Services - Business</t>
  </si>
  <si>
    <t>250-148 · SSB-Accountant</t>
  </si>
  <si>
    <t>250-300 · SSB-Purch. Prof. &amp; Tech Svcs</t>
  </si>
  <si>
    <t>Total 10-2500 · Support Services - Business</t>
  </si>
  <si>
    <t>10-2600 · Maint &amp; Oper - Plant Services</t>
  </si>
  <si>
    <t>260-300 · MOPS-Purch. Prof. &amp; Tech Svcs.</t>
  </si>
  <si>
    <t>260-410 · MOPS-Water, Sewer, Cleaning</t>
  </si>
  <si>
    <t>260-430 · MOPS-Repair and Maint. Svcs.</t>
  </si>
  <si>
    <t>433 · MOPS-R&amp;M-Other</t>
  </si>
  <si>
    <t>260-430 · MOPS-Repair and Maint. Svcs. - Other</t>
  </si>
  <si>
    <t>Total 260-430 · MOPS-Repair and Maint. Svcs.</t>
  </si>
  <si>
    <t>260-441 · MOP - Building Rental</t>
  </si>
  <si>
    <t>441-2 · MOP-Chapel Facility Leasing</t>
  </si>
  <si>
    <t>441-3 · MOP-Building Rental</t>
  </si>
  <si>
    <t>Total 260-441 · MOP - Building Rental</t>
  </si>
  <si>
    <t>260-444 · MOPS-Other Rentals</t>
  </si>
  <si>
    <t>444-1 · Mult-Purpose Room Rental</t>
  </si>
  <si>
    <t>444-2 · Gym Rental</t>
  </si>
  <si>
    <t>444-3 · Other</t>
  </si>
  <si>
    <t>Total 260-444 · MOPS-Other Rentals</t>
  </si>
  <si>
    <t>260-520 · MOPS-Insurance (Non-Employee)</t>
  </si>
  <si>
    <t>260-530 · MOPS-Communications</t>
  </si>
  <si>
    <t>260-610 · MOPS-Supplies</t>
  </si>
  <si>
    <t>260-615 · MOPS-Expendable Equip</t>
  </si>
  <si>
    <t>260-620 · MOPS-Energy</t>
  </si>
  <si>
    <t>Total 10-2600 · Maint &amp; Oper - Plant Services</t>
  </si>
  <si>
    <t>10-2700 · Student Transportation Service</t>
  </si>
  <si>
    <t>270-519 · Student Transportation*</t>
  </si>
  <si>
    <t>Total 10-2700 · Student Transportation Service</t>
  </si>
  <si>
    <t>10-2800 · Support Services-Central</t>
  </si>
  <si>
    <t>280-300 · SS-Purchased Prof. &amp; Tech Servi</t>
  </si>
  <si>
    <t>280-301 · SS-Advertisment &amp; Promotion</t>
  </si>
  <si>
    <t>280-302 · SS-Enrollment</t>
  </si>
  <si>
    <t>280-303 · SS-Moving Cost</t>
  </si>
  <si>
    <t>Total 280-300 · SS-Purchased Prof. &amp; Tech Servi</t>
  </si>
  <si>
    <t>Total 10-2800 · Support Services-Central</t>
  </si>
  <si>
    <t>10-3100 · School Nutrition Program</t>
  </si>
  <si>
    <t>310-184 · SNP - Cafeteria</t>
  </si>
  <si>
    <t>310-570 · SNP-Food Service Management</t>
  </si>
  <si>
    <t>310-630 · SNP-Food Supplies</t>
  </si>
  <si>
    <t>310-631 · SNP - Beverage</t>
  </si>
  <si>
    <t>310-632 · SNP-Meals</t>
  </si>
  <si>
    <t>310-630 · SNP-Food Supplies - Other</t>
  </si>
  <si>
    <t>Total 310-630 · SNP-Food Supplies</t>
  </si>
  <si>
    <t>Total 10-3100 · School Nutrition Program</t>
  </si>
  <si>
    <t>10-4000 · Facility Acquisition &amp; Construc</t>
  </si>
  <si>
    <t>400-720 · FAC - Building construction</t>
  </si>
  <si>
    <t>400-810 · FAC - Dues &amp; Fees</t>
  </si>
  <si>
    <t>Total 10-4000 · Facility Acquisition &amp; Construc</t>
  </si>
  <si>
    <t>10-5000 · Other Outlays</t>
  </si>
  <si>
    <t>Total Expense</t>
  </si>
  <si>
    <t>Net Ordinary Income</t>
  </si>
  <si>
    <t>Net Income</t>
  </si>
  <si>
    <t>Balance Sheet</t>
  </si>
  <si>
    <t>10-1011 · BOA -Operating Acct Chkg #5120</t>
  </si>
  <si>
    <t>10-1012 · BOA -Debit/Credit Cards #5318</t>
  </si>
  <si>
    <t>10-1013 · BOA- Cafeteria Acct Chkg #3784</t>
  </si>
  <si>
    <t>10-1014 · BOA -Extended Day Chkg #4907</t>
  </si>
  <si>
    <t>10-1015 · BOA -Reserve Fund Chkg #5292</t>
  </si>
  <si>
    <t>10-1016 · BOA -Stdn Activ #9405</t>
  </si>
  <si>
    <t>10-1017 · BOA -Payroll Acct Chkg #9397</t>
  </si>
  <si>
    <t>1072 · Bill.com Money Out Clearing</t>
  </si>
  <si>
    <t>Total Checking/Savings</t>
  </si>
  <si>
    <t>Accounts Receivable</t>
  </si>
  <si>
    <t>10-142 · Grants Receivable</t>
  </si>
  <si>
    <t>142-2 · Title 1</t>
  </si>
  <si>
    <t>Total 10-142 · Grants Receivable</t>
  </si>
  <si>
    <t>Total Accounts Receivable</t>
  </si>
  <si>
    <t>10-181 · Prepaid Expense</t>
  </si>
  <si>
    <t>Total Other Current Assets</t>
  </si>
  <si>
    <t>Property Plant &amp; Equip</t>
  </si>
  <si>
    <t>241-5 · MODULAR UNIT</t>
  </si>
  <si>
    <t>Total Property Plant &amp; Equip</t>
  </si>
  <si>
    <t>10-221 · Leasehold Improvements</t>
  </si>
  <si>
    <t>10-222 · Accumulated Depreciation</t>
  </si>
  <si>
    <t>10-241 · Furniture and Equipment</t>
  </si>
  <si>
    <t>241-1 · Furnitures</t>
  </si>
  <si>
    <t>241-2 · Computers</t>
  </si>
  <si>
    <t>241-3 · Equipments</t>
  </si>
  <si>
    <t>241-4 · Software</t>
  </si>
  <si>
    <t>Total 10-241 · Furniture and Equipment</t>
  </si>
  <si>
    <t>10-251 · Construction in Progress</t>
  </si>
  <si>
    <t>15500 · Facility Construction</t>
  </si>
  <si>
    <t>Total Fixed Assets</t>
  </si>
  <si>
    <t>LIABILITIES &amp; EQUITY</t>
  </si>
  <si>
    <t>10-421 · Accounts Payable</t>
  </si>
  <si>
    <t>Total Accounts Payable</t>
  </si>
  <si>
    <t>Credit Cards</t>
  </si>
  <si>
    <t>10-1019 · BOA-Mastercard #6821/0330</t>
  </si>
  <si>
    <t>Total Credit Cards</t>
  </si>
  <si>
    <t>10-422 · Payroll Liabilities</t>
  </si>
  <si>
    <t>422-2 · Health Benefits</t>
  </si>
  <si>
    <t>422-5 · Payroll Clearing</t>
  </si>
  <si>
    <t>10-422 · Payroll Liabilities - Other</t>
  </si>
  <si>
    <t>Total 10-422 · Payroll Liabilities</t>
  </si>
  <si>
    <t>10-432 · Construction Payable</t>
  </si>
  <si>
    <t>10-473 · Teacher's Retirement Payable</t>
  </si>
  <si>
    <t>22200 · Accrued Liabilities</t>
  </si>
  <si>
    <t>Total Other Current Liabilities</t>
  </si>
  <si>
    <t>10-740 · Unrestricted Net Assets</t>
  </si>
  <si>
    <t>Total Equity</t>
  </si>
  <si>
    <t>Profit &amp; Loss by Class</t>
  </si>
  <si>
    <t>SNP</t>
  </si>
  <si>
    <t>QBE - Other</t>
  </si>
  <si>
    <t>Kindergarten Field Trip</t>
  </si>
  <si>
    <t>(GRANTS)</t>
  </si>
  <si>
    <t>Total GRANTS</t>
  </si>
  <si>
    <t>(QBE)</t>
  </si>
  <si>
    <t>Total QBE</t>
  </si>
  <si>
    <t>(Student Activites)</t>
  </si>
  <si>
    <t>Total Student Activites</t>
  </si>
  <si>
    <t>TOTAL</t>
  </si>
  <si>
    <t>Aflac</t>
  </si>
  <si>
    <t>Avolon Accounting &amp; Business Services</t>
  </si>
  <si>
    <t>Keith Roberts</t>
  </si>
  <si>
    <t>Mobile Modular Management Corporation</t>
  </si>
  <si>
    <t>Piccadilly Restaurants*</t>
  </si>
  <si>
    <t>Transamerica Life Ins. Company</t>
  </si>
  <si>
    <t>TRSGA</t>
  </si>
  <si>
    <t>Valic</t>
  </si>
  <si>
    <t>Xerox Corporation</t>
  </si>
  <si>
    <t>General Ledger</t>
  </si>
  <si>
    <t>Type</t>
  </si>
  <si>
    <t>Date</t>
  </si>
  <si>
    <t>Num</t>
  </si>
  <si>
    <t>Name</t>
  </si>
  <si>
    <t>Memo</t>
  </si>
  <si>
    <t>Split</t>
  </si>
  <si>
    <t>Credit</t>
  </si>
  <si>
    <t>Balance</t>
  </si>
  <si>
    <t>10-422-5</t>
  </si>
  <si>
    <t>Total 10-422-5</t>
  </si>
  <si>
    <t>10-475-2</t>
  </si>
  <si>
    <t>Total 10-475-2</t>
  </si>
  <si>
    <t>100100</t>
  </si>
  <si>
    <t>Total 100100</t>
  </si>
  <si>
    <t>200118</t>
  </si>
  <si>
    <t>Total 200118</t>
  </si>
  <si>
    <t>240-310</t>
  </si>
  <si>
    <t>Total 240-310</t>
  </si>
  <si>
    <t>BOA -Stdn Activities</t>
  </si>
  <si>
    <t>Total BOA -Stdn Activities</t>
  </si>
  <si>
    <t>My Payment Plus</t>
  </si>
  <si>
    <t>Total My Payment Plus</t>
  </si>
  <si>
    <t>General Journal</t>
  </si>
  <si>
    <t>Bill.Com</t>
  </si>
  <si>
    <t>Bill Pmt -Check</t>
  </si>
  <si>
    <t>Check</t>
  </si>
  <si>
    <t>Transfer</t>
  </si>
  <si>
    <t>BANK OF AMERICA</t>
  </si>
  <si>
    <t>ACH</t>
  </si>
  <si>
    <t>Deposit</t>
  </si>
  <si>
    <t>Netchex</t>
  </si>
  <si>
    <t>Gabriel Hoskins</t>
  </si>
  <si>
    <t>FDGL</t>
  </si>
  <si>
    <t>Total 10-1011 · BOA -Operating Acct Chkg #5120</t>
  </si>
  <si>
    <t>MSFT</t>
  </si>
  <si>
    <t>Public Storage</t>
  </si>
  <si>
    <t>Total 10-1012 · BOA -Debit/Credit Cards #5318</t>
  </si>
  <si>
    <t>Transfirst</t>
  </si>
  <si>
    <t>Total 10-1013 · BOA- Cafeteria Acct Chkg #3784</t>
  </si>
  <si>
    <t>Total 10-1014 · BOA -Extended Day Chkg #4907</t>
  </si>
  <si>
    <t>Total 10-1015 · BOA -Reserve Fund Chkg #5292</t>
  </si>
  <si>
    <t>-SPLIT-</t>
  </si>
  <si>
    <t>Total 10-1016 · BOA -Stdn Activ #9405</t>
  </si>
  <si>
    <t>Total 10-1017 · BOA -Payroll Acct Chkg #9397</t>
  </si>
  <si>
    <t>1071 · Bill.com Money In Clearing</t>
  </si>
  <si>
    <t>Total 1071 · Bill.com Money In Clearing</t>
  </si>
  <si>
    <t>Bill.com</t>
  </si>
  <si>
    <t>Sirrender Group, LLC</t>
  </si>
  <si>
    <t>GEORGIA POWER 75231-41001</t>
  </si>
  <si>
    <t>Nationwide Insurance</t>
  </si>
  <si>
    <t>DOAS  Flexible Benefits Investment</t>
  </si>
  <si>
    <t>Total 1072 · Bill.com Money Out Clearing</t>
  </si>
  <si>
    <t>10-121 · Taxes Receivable</t>
  </si>
  <si>
    <t>Total 10-121 · Taxes Receivable</t>
  </si>
  <si>
    <t>142-1 · Lunch Program Reimbursement</t>
  </si>
  <si>
    <t>Total 142-1 · Lunch Program Reimbursement</t>
  </si>
  <si>
    <t>Total 142-2 · Title 1</t>
  </si>
  <si>
    <t>10-142 · Grants Receivable - Other</t>
  </si>
  <si>
    <t>Total 10-142 · Grants Receivable - Other</t>
  </si>
  <si>
    <t>10-153 · Accounts Receivable</t>
  </si>
  <si>
    <t>153-1 · AR Travel Advance</t>
  </si>
  <si>
    <t>Total 153-1 · AR Travel Advance</t>
  </si>
  <si>
    <t>153-2 · AR Employees Health Insurance</t>
  </si>
  <si>
    <t>Total 153-2 · AR Employees Health Insurance</t>
  </si>
  <si>
    <t>153-3 · AR Other</t>
  </si>
  <si>
    <t>Total 153-3 · AR Other</t>
  </si>
  <si>
    <t>10-153 · Accounts Receivable - Other</t>
  </si>
  <si>
    <t>Total 10-153 · Accounts Receivable - Other</t>
  </si>
  <si>
    <t>Total 10-153 · Accounts Receivable</t>
  </si>
  <si>
    <t>10-199 · L/R Employee Repayments</t>
  </si>
  <si>
    <t>Total 10-199 · L/R Employee Repayments</t>
  </si>
  <si>
    <t>10-1018 · Undeposited Funds</t>
  </si>
  <si>
    <t>Total 10-1018 · Undeposited Funds</t>
  </si>
  <si>
    <t>New Birth Missionary Baptist Church</t>
  </si>
  <si>
    <t>Selective Insurance Company of America _2</t>
  </si>
  <si>
    <t>The Hartford Ins</t>
  </si>
  <si>
    <t>Total 10-181 · Prepaid Expense</t>
  </si>
  <si>
    <t>10-240 · Inventory</t>
  </si>
  <si>
    <t>Total 10-240 · Inventory</t>
  </si>
  <si>
    <t>Accum Dep</t>
  </si>
  <si>
    <t>Total Accum Dep</t>
  </si>
  <si>
    <t>Total 241-5 · MODULAR UNIT</t>
  </si>
  <si>
    <t>Property Plant &amp; Equip - Other</t>
  </si>
  <si>
    <t>Total Property Plant &amp; Equip - Other</t>
  </si>
  <si>
    <t>Total 10-221 · Leasehold Improvements</t>
  </si>
  <si>
    <t>Total 10-222 · Accumulated Depreciation</t>
  </si>
  <si>
    <t>Total 241-1 · Furnitures</t>
  </si>
  <si>
    <t>Total 241-2 · Computers</t>
  </si>
  <si>
    <t>Total 241-3 · Equipments</t>
  </si>
  <si>
    <t>Total 241-4 · Software</t>
  </si>
  <si>
    <t>10-241 · Furniture and Equipment - Other</t>
  </si>
  <si>
    <t>Total 10-241 · Furniture and Equipment - Other</t>
  </si>
  <si>
    <t>Total 10-251 · Construction in Progress</t>
  </si>
  <si>
    <t>Total 15500 · Facility Construction</t>
  </si>
  <si>
    <t>18000 · Marketable Securities</t>
  </si>
  <si>
    <t>Total 18000 · Marketable Securities</t>
  </si>
  <si>
    <t>18600 · Other Assets</t>
  </si>
  <si>
    <t>Total 18600 · Other Assets</t>
  </si>
  <si>
    <t>18700 · Security Deposits Asset</t>
  </si>
  <si>
    <t>Total 18700 · Security Deposits Asset</t>
  </si>
  <si>
    <t>Bill</t>
  </si>
  <si>
    <t>422-4 · Other Payroll Benefits</t>
  </si>
  <si>
    <t>Total 10-421 · Accounts Payable</t>
  </si>
  <si>
    <t>Credit Card Charge</t>
  </si>
  <si>
    <t>GOOGLE</t>
  </si>
  <si>
    <t>Amazon Marketplace</t>
  </si>
  <si>
    <t>Total 10-1019 · BOA-Mastercard #6821/0330</t>
  </si>
  <si>
    <t>10-1020 · BOA-Corp Account #6821</t>
  </si>
  <si>
    <t>Total 10-1020 · BOA-Corp Account #6821</t>
  </si>
  <si>
    <t>Online Taxes</t>
  </si>
  <si>
    <t>Total Online Taxes</t>
  </si>
  <si>
    <t>Benefits &amp;  Retirement</t>
  </si>
  <si>
    <t>Total Benefits &amp;  Retirement</t>
  </si>
  <si>
    <t>Insurance - Health</t>
  </si>
  <si>
    <t>Total Insurance - Health</t>
  </si>
  <si>
    <t>Miscellaneous</t>
  </si>
  <si>
    <t>Total Miscellaneous</t>
  </si>
  <si>
    <t>422-1 · Teacher Retirement Plan</t>
  </si>
  <si>
    <t>Total 422-1 · Teacher Retirement Plan</t>
  </si>
  <si>
    <t>Employee</t>
  </si>
  <si>
    <t>Total Employee</t>
  </si>
  <si>
    <t>Employer</t>
  </si>
  <si>
    <t>Total Employer</t>
  </si>
  <si>
    <t>422-2 · Health Benefits - Other</t>
  </si>
  <si>
    <t>Total 422-2 · Health Benefits - Other</t>
  </si>
  <si>
    <t>Total 422-2 · Health Benefits</t>
  </si>
  <si>
    <t>422-3 · Payroll Taxes</t>
  </si>
  <si>
    <t>Federal Income Tax</t>
  </si>
  <si>
    <t>Total Federal Income Tax</t>
  </si>
  <si>
    <t>Federal Unemployment (FUTA)</t>
  </si>
  <si>
    <t>Total Federal Unemployment (FUTA)</t>
  </si>
  <si>
    <t>GA  Adm Asm</t>
  </si>
  <si>
    <t>Total GA  Adm Asm</t>
  </si>
  <si>
    <t>GA Income tax</t>
  </si>
  <si>
    <t>Total GA Income tax</t>
  </si>
  <si>
    <t>GA Unemployment</t>
  </si>
  <si>
    <t>Total GA Unemployment</t>
  </si>
  <si>
    <t>Medicare-Employee</t>
  </si>
  <si>
    <t>Total Medicare-Employee</t>
  </si>
  <si>
    <t>Medicare-Employer</t>
  </si>
  <si>
    <t>Total Medicare-Employer</t>
  </si>
  <si>
    <t>Social Security-Employee</t>
  </si>
  <si>
    <t>Total Social Security-Employee</t>
  </si>
  <si>
    <t>Social Security-Employer</t>
  </si>
  <si>
    <t>Total Social Security-Employer</t>
  </si>
  <si>
    <t>422-3 · Payroll Taxes - Other</t>
  </si>
  <si>
    <t>Total 422-3 · Payroll Taxes - Other</t>
  </si>
  <si>
    <t>Total 422-3 · Payroll Taxes</t>
  </si>
  <si>
    <t>Total 422-4 · Other Payroll Benefits</t>
  </si>
  <si>
    <t>Total 422-5 · Payroll Clearing</t>
  </si>
  <si>
    <t>422-6 · Salary &amp; Wages</t>
  </si>
  <si>
    <t>Total 422-6 · Salary &amp; Wages</t>
  </si>
  <si>
    <t>422-7 · Garnishment</t>
  </si>
  <si>
    <t>Total 422-7 · Garnishment</t>
  </si>
  <si>
    <t>Total 10-422 · Payroll Liabilities - Other</t>
  </si>
  <si>
    <t>10-423 · Sunshine Club</t>
  </si>
  <si>
    <t>Total 10-423 · Sunshine Club</t>
  </si>
  <si>
    <t>Total 10-432 · Construction Payable</t>
  </si>
  <si>
    <t>Total 10-473 · Teacher's Retirement Payable</t>
  </si>
  <si>
    <t>10-475 · Group Heath Insurance Payable</t>
  </si>
  <si>
    <t>Total 10-475 · Group Heath Insurance Payable</t>
  </si>
  <si>
    <t>10-479 · Other Payroll Withhold Payable</t>
  </si>
  <si>
    <t>Total 10-479 · Other Payroll Withhold Payable</t>
  </si>
  <si>
    <t>21000 · Note Payable-Melvin Johnson</t>
  </si>
  <si>
    <t>Total 21000 · Note Payable-Melvin Johnson</t>
  </si>
  <si>
    <t>Total 22200 · Accrued Liabilities</t>
  </si>
  <si>
    <t>230-250 · GA-SUI</t>
  </si>
  <si>
    <t>Total 230-250 · GA-SUI</t>
  </si>
  <si>
    <t>24110 · Other Payroll w/h</t>
  </si>
  <si>
    <t>Total 24110 · Other Payroll w/h</t>
  </si>
  <si>
    <t>24130 · Garnishment</t>
  </si>
  <si>
    <t>Total 24130 · Garnishment</t>
  </si>
  <si>
    <t>27200 · Other Liabilities</t>
  </si>
  <si>
    <t>Total 27200 · Other Liabilities</t>
  </si>
  <si>
    <t>27500 · Deferred Rent</t>
  </si>
  <si>
    <t>Total 27500 · Deferred Rent</t>
  </si>
  <si>
    <t>10-700 · Opening Bal. Equity</t>
  </si>
  <si>
    <t>Total 10-700 · Opening Bal. Equity</t>
  </si>
  <si>
    <t>10-730 · Restricted Net Assets</t>
  </si>
  <si>
    <t>Total 10-730 · Restricted Net Assets</t>
  </si>
  <si>
    <t>10-731 · Restricted Net Assets.</t>
  </si>
  <si>
    <t>Total 10-731 · Restricted Net Assets.</t>
  </si>
  <si>
    <t>Total 10-740 · Unrestricted Net Assets</t>
  </si>
  <si>
    <t>Total 1220-1 · Donations-Corp</t>
  </si>
  <si>
    <t>Total 1220-2 · Donations-Individual</t>
  </si>
  <si>
    <t>1220-3 · Donations-Public</t>
  </si>
  <si>
    <t>Total 1220-3 · Donations-Public</t>
  </si>
  <si>
    <t>Total 1220 · Donations - Other</t>
  </si>
  <si>
    <t>Total 1225 · Fund raising/Misc. Sales</t>
  </si>
  <si>
    <t>Total 1226-1 · Lunch Program-Students Meals</t>
  </si>
  <si>
    <t>Total 1226-2 · Student Activities</t>
  </si>
  <si>
    <t>Total 1226-3 · Misc</t>
  </si>
  <si>
    <t>1226-4 · Lunch Program-Adult Meals</t>
  </si>
  <si>
    <t>Total 1226-4 · Lunch Program-Adult Meals</t>
  </si>
  <si>
    <t>1226 · Other local resources - Other</t>
  </si>
  <si>
    <t>Total 1226 · Other local resources - Other</t>
  </si>
  <si>
    <t>1340 · Tuition From Other Source (ASP)</t>
  </si>
  <si>
    <t>Total 1340 · Tuition From Other Source (ASP)</t>
  </si>
  <si>
    <t>Total 1500 · Investment Income</t>
  </si>
  <si>
    <t>1800 · Community Service Activities</t>
  </si>
  <si>
    <t>Total 1800 · Community Service Activities</t>
  </si>
  <si>
    <t>Total 3120 · Total Quality Basic Education F</t>
  </si>
  <si>
    <t>Total 3125 · State Grants</t>
  </si>
  <si>
    <t>3800 · Other DOE Grants</t>
  </si>
  <si>
    <t>Total 3800 · Other DOE Grants</t>
  </si>
  <si>
    <t>10-0000 · Revenues - Other</t>
  </si>
  <si>
    <t>Total 10-0000 · Revenues - Other</t>
  </si>
  <si>
    <t>46400 · Other Types of Income</t>
  </si>
  <si>
    <t>Total 46400 · Other Types of Income</t>
  </si>
  <si>
    <t>47210 · Instructional Income</t>
  </si>
  <si>
    <t>Total 47210 · Instructional Income</t>
  </si>
  <si>
    <t>47230 · Membership Dues</t>
  </si>
  <si>
    <t>Total 47230 · Membership Dues</t>
  </si>
  <si>
    <t>Total 47250 · Lunch Program</t>
  </si>
  <si>
    <t>47240 · Program Service Fees - Other</t>
  </si>
  <si>
    <t>Total 47240 · Program Service Fees - Other</t>
  </si>
  <si>
    <t>49900 · Uncategorized Income</t>
  </si>
  <si>
    <t>Total 49900 · Uncategorized Income</t>
  </si>
  <si>
    <t>Online Discount</t>
  </si>
  <si>
    <t>Total Online Discount</t>
  </si>
  <si>
    <t>50000 · Cost of Goods Sold</t>
  </si>
  <si>
    <t>Total 50000 · Cost of Goods Sold</t>
  </si>
  <si>
    <t>51000 · PROGRAM SERVICES</t>
  </si>
  <si>
    <t>Total 51000 · PROGRAM SERVICES</t>
  </si>
  <si>
    <t>52000 · DIRECT LABOR</t>
  </si>
  <si>
    <t>Total 52000 · DIRECT LABOR</t>
  </si>
  <si>
    <t>54000 · CONTRACT LABOR</t>
  </si>
  <si>
    <t>Total 54000 · CONTRACT LABOR</t>
  </si>
  <si>
    <t>Medicare</t>
  </si>
  <si>
    <t>Total Medicare</t>
  </si>
  <si>
    <t>Total 100-110 · Inst-Teachers</t>
  </si>
  <si>
    <t>Total 100-113 · Inst-Subs (Certified)</t>
  </si>
  <si>
    <t>100-114 · Inst-Subs (Non-certified)</t>
  </si>
  <si>
    <t>Total 100-114 · Inst-Subs (Non-certified)</t>
  </si>
  <si>
    <t>Total 100-118 · Inst-PE/Art/Music/Foreign Lang.</t>
  </si>
  <si>
    <t>Total 100-140 · Inst-Aids and Parapro</t>
  </si>
  <si>
    <t>100-199 · Inst-Teacher Stipend</t>
  </si>
  <si>
    <t>Total 100-199 · Inst-Teacher Stipend</t>
  </si>
  <si>
    <t>100-200 · Inst-Employee Benefits</t>
  </si>
  <si>
    <t>Total 100-200 · Inst-Employee Benefits</t>
  </si>
  <si>
    <t>Total 100-210 · Inst-State Health Insurance</t>
  </si>
  <si>
    <t>Total 100-220 · Inst-FICA</t>
  </si>
  <si>
    <t>Total 100-230 · Inst-TRS</t>
  </si>
  <si>
    <t>Total 100-250 · Inst-Unemployment</t>
  </si>
  <si>
    <t>Total 100-260 · Inst-Workers Comp</t>
  </si>
  <si>
    <t>Total 100-270 · Inst -403B Plan</t>
  </si>
  <si>
    <t>Total 100-290 · Inst-Other Employee Benefits</t>
  </si>
  <si>
    <t>100-321 · Inst-Contract Teacher</t>
  </si>
  <si>
    <t>Total 100-321 · Inst-Contract Teacher</t>
  </si>
  <si>
    <t>100-443 · Inst-Rental of Computer Equipme</t>
  </si>
  <si>
    <t>Total 100-443 · Inst-Rental of Computer Equipme</t>
  </si>
  <si>
    <t>Total 100-609 · Inst-Curriculum Materials</t>
  </si>
  <si>
    <t>Total 100-610 · Inst-Supplies</t>
  </si>
  <si>
    <t>Total 100-611 · Supplies Technology</t>
  </si>
  <si>
    <t>Total 100-612 · Inst-Software</t>
  </si>
  <si>
    <t>Total 100-615 · Inst-Expendable Equip</t>
  </si>
  <si>
    <t>Total 100-616 · Inst-Expendable Computer Equip</t>
  </si>
  <si>
    <t>Total 100-641 · Inst-Textbooks</t>
  </si>
  <si>
    <t>100-890 · Inst-STEM Start up Costs</t>
  </si>
  <si>
    <t>Total 100-890 · Inst-STEM Start up Costs</t>
  </si>
  <si>
    <t>10-1000 · Instruction - Other</t>
  </si>
  <si>
    <t>Total 10-1000 · Instruction - Other</t>
  </si>
  <si>
    <t>210-110 · SST Coordinator</t>
  </si>
  <si>
    <t>Total 210-110 · SST Coordinator</t>
  </si>
  <si>
    <t>Total 210-163 · PS - Nurse</t>
  </si>
  <si>
    <t>Total 210-172 · PS-Counselor</t>
  </si>
  <si>
    <t>210-184 · PS - Nutrition</t>
  </si>
  <si>
    <t>Total 210-184 · PS - Nutrition</t>
  </si>
  <si>
    <t>Total 210-200 · PS-Employee Benefits</t>
  </si>
  <si>
    <t>Total 210-210 · PS-State Health Insurance</t>
  </si>
  <si>
    <t>Total 210-220 · PS-FICA</t>
  </si>
  <si>
    <t>Total 210-230 · PS-TRS</t>
  </si>
  <si>
    <t>Total 210-250 · PS-Unemployment</t>
  </si>
  <si>
    <t>Total 210-260 · PS-Workers Comp</t>
  </si>
  <si>
    <t>Total 210-270 · PS-403-B</t>
  </si>
  <si>
    <t>Total 210-301 · PS-Student Development</t>
  </si>
  <si>
    <t>Total 210-302 · PS-Student Activities</t>
  </si>
  <si>
    <t>Total 210-303 · PS-Student Trips</t>
  </si>
  <si>
    <t>Total 210-304 · PS - Food Supplies</t>
  </si>
  <si>
    <t>Total 210-305 · PS-Student Leadership Speakers</t>
  </si>
  <si>
    <t>210-306 · PS-Lunch and Learn_Student Lead</t>
  </si>
  <si>
    <t>Total 210-306 · PS-Lunch and Learn_Student Lead</t>
  </si>
  <si>
    <t>Total 210-308 · PS-Purchased Profess Serv Other</t>
  </si>
  <si>
    <t>Total 210-300 · PS-Purchased Professional Servi - Other</t>
  </si>
  <si>
    <t>210-323 · PS-Contracted Counselor</t>
  </si>
  <si>
    <t>Total 210-323 · PS-Contracted Counselor</t>
  </si>
  <si>
    <t>Total 210-610 · PS-Supplies</t>
  </si>
  <si>
    <t>210-612 · PS-Dora/Doma</t>
  </si>
  <si>
    <t>Total 210-612 · PS-Dora/Doma</t>
  </si>
  <si>
    <t>Total 210-810 · PS-Dues and Fees</t>
  </si>
  <si>
    <t>10-2100 · Pupil Services - Other</t>
  </si>
  <si>
    <t>Total 10-2100 · Pupil Services - Other</t>
  </si>
  <si>
    <t>221-113 · Substitutes for Staff Developme</t>
  </si>
  <si>
    <t>Total 221-113 · Substitutes for Staff Developme</t>
  </si>
  <si>
    <t>221-190 · IIS-Other Management Personnel</t>
  </si>
  <si>
    <t>Total 221-190 · IIS-Other Management Personnel</t>
  </si>
  <si>
    <t>Total 221-191 · IIS-Other Management Counselor</t>
  </si>
  <si>
    <t>Total 221-200 · IIS-Employee Benefits</t>
  </si>
  <si>
    <t>Total 221-210 · IIS-State Health Insurance</t>
  </si>
  <si>
    <t>Total 221-220 · IIS-FICA</t>
  </si>
  <si>
    <t>Total 221-230 · IIS-TRS</t>
  </si>
  <si>
    <t>Total 221-250 · IIS-Unemployment</t>
  </si>
  <si>
    <t>Total 221-260 · IIS-Workers Comp</t>
  </si>
  <si>
    <t>Total 221-270 · IIS-403B</t>
  </si>
  <si>
    <t>Total 301. · IIS-Purch - Training</t>
  </si>
  <si>
    <t>Total 302. · IIS-Purch - Staff Development</t>
  </si>
  <si>
    <t>303. · IIS-Purch - Staff Recruitment</t>
  </si>
  <si>
    <t>Total 303. · IIS-Purch - Staff Recruitment</t>
  </si>
  <si>
    <t>Total 221-300 · IIS-Purchased Prof. Services - Other</t>
  </si>
  <si>
    <t>Total 221-302 · Staff Development</t>
  </si>
  <si>
    <t>Total 221-580 · IIS-Travel</t>
  </si>
  <si>
    <t>Total 221-610 · IIS-Supplies</t>
  </si>
  <si>
    <t>221-642 · IIS-Periodicals</t>
  </si>
  <si>
    <t>Total 221-642 · IIS-Periodicals</t>
  </si>
  <si>
    <t>221-810 · IIS-Dues and Fees</t>
  </si>
  <si>
    <t>Total 221-810 · IIS-Dues and Fees</t>
  </si>
  <si>
    <t>10-2210 · Improvement of Instruct Service - Other</t>
  </si>
  <si>
    <t>Total 10-2210 · Improvement of Instruct Service - Other</t>
  </si>
  <si>
    <t>10-2213 · Instructional Staff Training</t>
  </si>
  <si>
    <t>213-113 · IST-Sub/Temporary Employee</t>
  </si>
  <si>
    <t>Total 213-113 · IST-Sub/Temporary Employee</t>
  </si>
  <si>
    <t>10-2213 · Instructional Staff Training - Other</t>
  </si>
  <si>
    <t>Total 10-2213 · Instructional Staff Training - Other</t>
  </si>
  <si>
    <t>Total 10-2213 · Instructional Staff Training</t>
  </si>
  <si>
    <t>10-2220 · Educational Media Services</t>
  </si>
  <si>
    <t>222-140 · Parapro</t>
  </si>
  <si>
    <t>Total 222-140 · Parapro</t>
  </si>
  <si>
    <t>222-165 · EMS-Media Specialist</t>
  </si>
  <si>
    <t>Total 222-165 · EMS-Media Specialist</t>
  </si>
  <si>
    <t>222-200 · EMS-Employee Benefits</t>
  </si>
  <si>
    <t>Total 222-200 · EMS-Employee Benefits</t>
  </si>
  <si>
    <t>222-220 · EMS-FICA</t>
  </si>
  <si>
    <t>Total 222-220 · EMS-FICA</t>
  </si>
  <si>
    <t>222-610 · EMS-Supplies</t>
  </si>
  <si>
    <t>Total 222-610 · EMS-Supplies</t>
  </si>
  <si>
    <t>222-611 · EMS-Supplies Technology</t>
  </si>
  <si>
    <t>Total 222-611 · EMS-Supplies Technology</t>
  </si>
  <si>
    <t>222-612 · EMS-Computer Software</t>
  </si>
  <si>
    <t>Total 222-612 · EMS-Computer Software</t>
  </si>
  <si>
    <t>222-615 · EMS-Expendable Equip</t>
  </si>
  <si>
    <t>Total 222-615 · EMS-Expendable Equip</t>
  </si>
  <si>
    <t>222-616 · EMS-Expendable Computer Equip</t>
  </si>
  <si>
    <t>Total 222-616 · EMS-Expendable Computer Equip</t>
  </si>
  <si>
    <t>222-811 · EMS-Region or Cty Library Dues</t>
  </si>
  <si>
    <t>Total 222-811 · EMS-Region or Cty Library Dues</t>
  </si>
  <si>
    <t>10-2220 · Educational Media Services - Other</t>
  </si>
  <si>
    <t>Total 10-2220 · Educational Media Services - Other</t>
  </si>
  <si>
    <t>Total 10-2220 · Educational Media Services</t>
  </si>
  <si>
    <t>10-2230 · Federal Grant Administration</t>
  </si>
  <si>
    <t>223-110 · Grant-Salaries</t>
  </si>
  <si>
    <t>Total 223-110 · Grant-Salaries</t>
  </si>
  <si>
    <t>223-200 · Grant-Employee Benefits</t>
  </si>
  <si>
    <t>Total 223-200 · Grant-Employee Benefits</t>
  </si>
  <si>
    <t>223-220 · Grant-FICA</t>
  </si>
  <si>
    <t>Total 223-220 · Grant-FICA</t>
  </si>
  <si>
    <t>223-330 · Grant-Purchased Prof &amp; Tech Sup</t>
  </si>
  <si>
    <t>Total 223-330 · Grant-Purchased Prof &amp; Tech Sup</t>
  </si>
  <si>
    <t>223-610 · Grant-Supplies</t>
  </si>
  <si>
    <t>Total 223-610 · Grant-Supplies</t>
  </si>
  <si>
    <t>223-611 · Grant-Supplies Technology</t>
  </si>
  <si>
    <t>Total 223-611 · Grant-Supplies Technology</t>
  </si>
  <si>
    <t>223-612 · Grant-Computer Software</t>
  </si>
  <si>
    <t>Total 223-612 · Grant-Computer Software</t>
  </si>
  <si>
    <t>223-615 · Grant-Expendable Equip</t>
  </si>
  <si>
    <t>Total 223-615 · Grant-Expendable Equip</t>
  </si>
  <si>
    <t>223-616 · Grant-Expendable Computer Equip</t>
  </si>
  <si>
    <t>Total 223-616 · Grant-Expendable Computer Equip</t>
  </si>
  <si>
    <t>223-811 · Grant-Region or Cty Library Due</t>
  </si>
  <si>
    <t>Total 223-811 · Grant-Region or Cty Library Due</t>
  </si>
  <si>
    <t>10-2230 · Federal Grant Administration - Other</t>
  </si>
  <si>
    <t>Total 10-2230 · Federal Grant Administration - Other</t>
  </si>
  <si>
    <t>Total 10-2230 · Federal Grant Administration</t>
  </si>
  <si>
    <t>230-142 · GA  - Clerical</t>
  </si>
  <si>
    <t>Total 230-142 · GA  - Clerical</t>
  </si>
  <si>
    <t>230-220 · GA-FICA</t>
  </si>
  <si>
    <t>Total 230-220 · GA-FICA</t>
  </si>
  <si>
    <t>230-230 · GA-TRS</t>
  </si>
  <si>
    <t>Total 230-230 · GA-TRS</t>
  </si>
  <si>
    <t>230-260 · GA-Workers' Comp</t>
  </si>
  <si>
    <t>Total 230-260 · GA-Workers' Comp</t>
  </si>
  <si>
    <t>Total 230-300 · GA-Purchased Professional &amp; Tec</t>
  </si>
  <si>
    <t>Total 230-332 · GA-Background Check &amp; Drug Test</t>
  </si>
  <si>
    <t>Total 230-520 · GA-Insurance(Other TAN Benefit)</t>
  </si>
  <si>
    <t>531 · GA-Commu-Website</t>
  </si>
  <si>
    <t>Total 531 · GA-Commu-Website</t>
  </si>
  <si>
    <t>Total 532 · GA-Commu-Internet</t>
  </si>
  <si>
    <t>Total 533 · GA-Commu-Telephone</t>
  </si>
  <si>
    <t>Total 534 · GA-Commu-Postage &amp; Supplies</t>
  </si>
  <si>
    <t>Total 535 · GA-Communication-Other</t>
  </si>
  <si>
    <t>230-530 · GA-Communication - Other</t>
  </si>
  <si>
    <t>Total 230-530 · GA-Communication - Other</t>
  </si>
  <si>
    <t>Total 230-580 · GA-Travel Employees</t>
  </si>
  <si>
    <t>Total 585-1 · GA-Meals</t>
  </si>
  <si>
    <t>Total 585-2 · GA-Travel</t>
  </si>
  <si>
    <t>Total 230-585 · GA-Travel Board Members - Other</t>
  </si>
  <si>
    <t>Total 230-590 · GA-Governance Board Initiatives</t>
  </si>
  <si>
    <t>Total 230-595 · GA-Security</t>
  </si>
  <si>
    <t>Total 230-610 · GA - Supplies</t>
  </si>
  <si>
    <t>Total 811 · GA-Dues-Banking &amp; Merchant Fee</t>
  </si>
  <si>
    <t>Total 812 · GA-Payroll Fees</t>
  </si>
  <si>
    <t>Total 813 · GA-Dues-Other Fees</t>
  </si>
  <si>
    <t>814 · GA-Dues &amp; Fees-Other</t>
  </si>
  <si>
    <t>Total 814 · GA-Dues &amp; Fees-Other</t>
  </si>
  <si>
    <t>230-810 · GA-Dues &amp; Fees - Other</t>
  </si>
  <si>
    <t>Total 230-810 · GA-Dues &amp; Fees - Other</t>
  </si>
  <si>
    <t>Total 230-890 · Other - Meals</t>
  </si>
  <si>
    <t>10-2300 · General Administration - Other</t>
  </si>
  <si>
    <t>Total 10-2300 · General Administration - Other</t>
  </si>
  <si>
    <t>Total 240-130 · SA-Director</t>
  </si>
  <si>
    <t>240-131 · SA-Assistant Principal</t>
  </si>
  <si>
    <t>Total 240-131 · SA-Assistant Principal</t>
  </si>
  <si>
    <t>240-140 · SA-Office Parapro</t>
  </si>
  <si>
    <t>Total 240-140 · SA-Office Parapro</t>
  </si>
  <si>
    <t>Total 240-142 · SA-Clerical</t>
  </si>
  <si>
    <t>Total 240-148 · SA-Accountant</t>
  </si>
  <si>
    <t>240-191 · SA-Office Manager</t>
  </si>
  <si>
    <t>Total 240-191 · SA-Office Manager</t>
  </si>
  <si>
    <t>Total 240-200 · SA-Employee Benefits</t>
  </si>
  <si>
    <t>Total 240-210 · SA-State Health Insurance</t>
  </si>
  <si>
    <t>Total 240-220 · SA-FICA</t>
  </si>
  <si>
    <t>Total 240-230 · SA-TRS</t>
  </si>
  <si>
    <t>Total 240-250 · SA-Unemployment</t>
  </si>
  <si>
    <t>Total 240-260 · SA-Workers' Comp</t>
  </si>
  <si>
    <t>Total 240-270 · SA-403B</t>
  </si>
  <si>
    <t>Total 301.. · SA-Purch-Audit</t>
  </si>
  <si>
    <t>Total 302.. · SA-Purch-Legal</t>
  </si>
  <si>
    <t>Total 303.. · SA-Purch-Consultant</t>
  </si>
  <si>
    <t>Total 307 · SA-Purch-Other</t>
  </si>
  <si>
    <t>Total 310 · SA-Purch-Tech</t>
  </si>
  <si>
    <t>Total 332 · Drug Testing, Fingerprinting</t>
  </si>
  <si>
    <t>240-300 · SA-Purchased Prof &amp; Tech Svcs - Other</t>
  </si>
  <si>
    <t>Total 240-300 · SA-Purchased Prof &amp; Tech Svcs - Other</t>
  </si>
  <si>
    <t>Total 360-1 · SA - Meals</t>
  </si>
  <si>
    <t>360-2 · SA - Entertainment</t>
  </si>
  <si>
    <t>Total 360-2 · SA - Entertainment</t>
  </si>
  <si>
    <t>240-360 · SA-Discretionary Fund - Other</t>
  </si>
  <si>
    <t>Total 240-360 · SA-Discretionary Fund - Other</t>
  </si>
  <si>
    <t>Total 361-1 · SA - Meals</t>
  </si>
  <si>
    <t>361-2 · SA - Entertainment</t>
  </si>
  <si>
    <t>Total 361-2 · SA - Entertainment</t>
  </si>
  <si>
    <t>Total 361-3 · SA - Lodging</t>
  </si>
  <si>
    <t>Total 361-4 · SA-Transportation</t>
  </si>
  <si>
    <t>Total 361-5 · SA-Other</t>
  </si>
  <si>
    <t>Total 240-361 · SA-Travel - Other</t>
  </si>
  <si>
    <t>Total 240-362 · SA-Printing &amp; Copies</t>
  </si>
  <si>
    <t>Total 240-443 · SA-Rental of Computer Equip</t>
  </si>
  <si>
    <t>Total 240-520 · SA-Insurance-Other TAN Benefit</t>
  </si>
  <si>
    <t>Total 240-534 · SA-Communication-Postage</t>
  </si>
  <si>
    <t>Total 240-530 · SA-Communication - Other</t>
  </si>
  <si>
    <t>Total 240-595 · SA-Other Purchased Services</t>
  </si>
  <si>
    <t>Total 240-610 · SA-Supplies</t>
  </si>
  <si>
    <t>Total 240-611 · SA-Supplies Technology</t>
  </si>
  <si>
    <t>Total 240-612 · SA-Computer Software</t>
  </si>
  <si>
    <t>Total 240-615 · SA-Expendable Equip</t>
  </si>
  <si>
    <t>Total 240-810 · SA-Dues &amp; Fees</t>
  </si>
  <si>
    <t>Total 240-812 · SA-Payroll Fees</t>
  </si>
  <si>
    <t>10-2400 · School Administration - Other</t>
  </si>
  <si>
    <t>Total 10-2400 · School Administration - Other</t>
  </si>
  <si>
    <t>Total 250-148 · SSB-Accountant</t>
  </si>
  <si>
    <t>250-200 · SSB-Employe Benefits</t>
  </si>
  <si>
    <t>Total 250-200 · SSB-Employe Benefits</t>
  </si>
  <si>
    <t>Total 250-300 · SSB-Purch. Prof. &amp; Tech Svcs</t>
  </si>
  <si>
    <t>10-2500 · Support Services - Business - Other</t>
  </si>
  <si>
    <t>Total 10-2500 · Support Services - Business - Other</t>
  </si>
  <si>
    <t>260-181 · Maintenance Staff</t>
  </si>
  <si>
    <t>Total 260-181 · Maintenance Staff</t>
  </si>
  <si>
    <t>260-186 · Custodial</t>
  </si>
  <si>
    <t>Total 260-186 · Custodial</t>
  </si>
  <si>
    <t>260-200 · MOP-Employee Benefits</t>
  </si>
  <si>
    <t>Total 260-200 · MOP-Employee Benefits</t>
  </si>
  <si>
    <t>Total 260-300 · MOPS-Purch. Prof. &amp; Tech Svcs.</t>
  </si>
  <si>
    <t>260-362 · MOPS-Travel</t>
  </si>
  <si>
    <t>Total 260-362 · MOPS-Travel</t>
  </si>
  <si>
    <t>Total 260-410 · MOPS-Water, Sewer, Cleaning</t>
  </si>
  <si>
    <t>431 · MOPS- R&amp;M- Ground</t>
  </si>
  <si>
    <t>Total 431 · MOPS- R&amp;M- Ground</t>
  </si>
  <si>
    <t>432 · MOPS-R&amp;M-Hvac</t>
  </si>
  <si>
    <t>Total 432 · MOPS-R&amp;M-Hvac</t>
  </si>
  <si>
    <t>Total 433 · MOPS-R&amp;M-Other</t>
  </si>
  <si>
    <t>Total 260-430 · MOPS-Repair and Maint. Svcs. - Other</t>
  </si>
  <si>
    <t>441-1 · MOP-STEM -Land Rental</t>
  </si>
  <si>
    <t>Total 441-1 · MOP-STEM -Land Rental</t>
  </si>
  <si>
    <t>Total 441-2 · MOP-Chapel Facility Leasing</t>
  </si>
  <si>
    <t>Total 441-3 · MOP-Building Rental</t>
  </si>
  <si>
    <t>260-441 · MOP - Building Rental - Other</t>
  </si>
  <si>
    <t>Total 260-441 · MOP - Building Rental - Other</t>
  </si>
  <si>
    <t>Total 444-1 · Mult-Purpose Room Rental</t>
  </si>
  <si>
    <t>Total 444-2 · Gym Rental</t>
  </si>
  <si>
    <t>Total 444-3 · Other</t>
  </si>
  <si>
    <t>260-444 · MOPS-Other Rentals - Other</t>
  </si>
  <si>
    <t>Total 260-444 · MOPS-Other Rentals - Other</t>
  </si>
  <si>
    <t>260-490 · MOPS-Other Purchased Property</t>
  </si>
  <si>
    <t>Total 260-490 · MOPS-Other Purchased Property</t>
  </si>
  <si>
    <t>Total 260-520 · MOPS-Insurance (Non-Employee)</t>
  </si>
  <si>
    <t>Total 260-530 · MOPS-Communications</t>
  </si>
  <si>
    <t>Total 260-610 · MOPS-Supplies</t>
  </si>
  <si>
    <t>Total 260-615 · MOPS-Expendable Equip</t>
  </si>
  <si>
    <t>620-1 · STEM-Utility</t>
  </si>
  <si>
    <t>Total 620-1 · STEM-Utility</t>
  </si>
  <si>
    <t>260-620 · MOPS-Energy - Other</t>
  </si>
  <si>
    <t>Total 260-620 · MOPS-Energy - Other</t>
  </si>
  <si>
    <t>Total 260-620 · MOPS-Energy</t>
  </si>
  <si>
    <t>260-742 · MOPS-Depreciation</t>
  </si>
  <si>
    <t>Total 260-742 · MOPS-Depreciation</t>
  </si>
  <si>
    <t>260-810 · MOPS-Dues and Fees</t>
  </si>
  <si>
    <t>Total 260-810 · MOPS-Dues and Fees</t>
  </si>
  <si>
    <t>10-2600 · Maint &amp; Oper - Plant Services - Other</t>
  </si>
  <si>
    <t>Total 10-2600 · Maint &amp; Oper - Plant Services - Other</t>
  </si>
  <si>
    <t>Total 270-519 · Student Transportation*</t>
  </si>
  <si>
    <t>10-2700 · Student Transportation Service - Other</t>
  </si>
  <si>
    <t>Total 10-2700 · Student Transportation Service - Other</t>
  </si>
  <si>
    <t>Total 280-301 · SS-Advertisment &amp; Promotion</t>
  </si>
  <si>
    <t>Total 280-302 · SS-Enrollment</t>
  </si>
  <si>
    <t>Total 280-303 · SS-Moving Cost</t>
  </si>
  <si>
    <t>280-300 · SS-Purchased Prof. &amp; Tech Servi - Other</t>
  </si>
  <si>
    <t>Total 280-300 · SS-Purchased Prof. &amp; Tech Servi - Other</t>
  </si>
  <si>
    <t>280-530 · SS-Communication</t>
  </si>
  <si>
    <t>Total 280-530 · SS-Communication</t>
  </si>
  <si>
    <t>280-610 · SS-Supplies</t>
  </si>
  <si>
    <t>Total 280-610 · SS-Supplies</t>
  </si>
  <si>
    <t>10-2800 · Support Services-Central - Other</t>
  </si>
  <si>
    <t>Total 10-2800 · Support Services-Central - Other</t>
  </si>
  <si>
    <t>10-2900 · Fundraising Activities</t>
  </si>
  <si>
    <t>290-199 · FD-Other Salaries and Comp</t>
  </si>
  <si>
    <t>Total 290-199 · FD-Other Salaries and Comp</t>
  </si>
  <si>
    <t>290-300 · FD-Purchased Professional &amp; Tec</t>
  </si>
  <si>
    <t>Total 290-300 · FD-Purchased Professional &amp; Tec</t>
  </si>
  <si>
    <t>10-2900 · Fundraising Activities - Other</t>
  </si>
  <si>
    <t>Total 10-2900 · Fundraising Activities - Other</t>
  </si>
  <si>
    <t>Total 10-2900 · Fundraising Activities</t>
  </si>
  <si>
    <t>Total 310-184 · SNP - Cafeteria</t>
  </si>
  <si>
    <t>310-220 · SNP-FICA</t>
  </si>
  <si>
    <t>Total 310-220 · SNP-FICA</t>
  </si>
  <si>
    <t>310-230 · SNP-TRS</t>
  </si>
  <si>
    <t>Total 310-230 · SNP-TRS</t>
  </si>
  <si>
    <t>310-250 · SNP-Unemployment</t>
  </si>
  <si>
    <t>Total 310-250 · SNP-Unemployment</t>
  </si>
  <si>
    <t>310-260 · SNP-Workers Compensation</t>
  </si>
  <si>
    <t>Total 310-260 · SNP-Workers Compensation</t>
  </si>
  <si>
    <t>Total 310-570 · SNP-Food Service Management</t>
  </si>
  <si>
    <t>Total 310-631 · SNP - Beverage</t>
  </si>
  <si>
    <t>Total 310-632 · SNP-Meals</t>
  </si>
  <si>
    <t>Total 310-630 · SNP-Food Supplies - Other</t>
  </si>
  <si>
    <t>310-810 · SNP - Fees</t>
  </si>
  <si>
    <t>Total 310-810 · SNP - Fees</t>
  </si>
  <si>
    <t>10-3100 · School Nutrition Program - Other</t>
  </si>
  <si>
    <t>Total 10-3100 · School Nutrition Program - Other</t>
  </si>
  <si>
    <t>10-3300 · ASP Operations</t>
  </si>
  <si>
    <t>ASP-Operation-Other</t>
  </si>
  <si>
    <t>Total ASP-Operation-Other</t>
  </si>
  <si>
    <t>330-199 · ASP-Salaries and Comp</t>
  </si>
  <si>
    <t>Total 330-199 · ASP-Salaries and Comp</t>
  </si>
  <si>
    <t>330-630 · ASP-Purchased Food</t>
  </si>
  <si>
    <t>Total 330-630 · ASP-Purchased Food</t>
  </si>
  <si>
    <t>10-3300 · ASP Operations - Other</t>
  </si>
  <si>
    <t>Total 10-3300 · ASP Operations - Other</t>
  </si>
  <si>
    <t>Total 10-3300 · ASP Operations</t>
  </si>
  <si>
    <t>400-300 · FAC - Purchased Professional Se</t>
  </si>
  <si>
    <t>400-301 · FAC - Design</t>
  </si>
  <si>
    <t>Total 400-301 · FAC - Design</t>
  </si>
  <si>
    <t>400-302 · FAC - Attonery</t>
  </si>
  <si>
    <t>Total 400-302 · FAC - Attonery</t>
  </si>
  <si>
    <t>400-303 · FAC - Others</t>
  </si>
  <si>
    <t>Total 400-303 · FAC - Others</t>
  </si>
  <si>
    <t>400-300 · FAC - Purchased Professional Se - Other</t>
  </si>
  <si>
    <t>Total 400-300 · FAC - Purchased Professional Se - Other</t>
  </si>
  <si>
    <t>Total 400-300 · FAC - Purchased Professional Se</t>
  </si>
  <si>
    <t>400-615 · FAC - Expendable Equipment</t>
  </si>
  <si>
    <t>Total 400-615 · FAC - Expendable Equipment</t>
  </si>
  <si>
    <t>400-715 · FAC - Land Improvement</t>
  </si>
  <si>
    <t>Total 400-715 · FAC - Land Improvement</t>
  </si>
  <si>
    <t>Total 400-720 · FAC - Building construction</t>
  </si>
  <si>
    <t>400-730 · FAC - Purchase equipment</t>
  </si>
  <si>
    <t>Total 400-730 · FAC - Purchase equipment</t>
  </si>
  <si>
    <t>400-734 · FAC - Purhase Computers</t>
  </si>
  <si>
    <t>Total 400-734 · FAC - Purhase Computers</t>
  </si>
  <si>
    <t>400-735 · FAC - Purchase of Software</t>
  </si>
  <si>
    <t>Total 400-735 · FAC - Purchase of Software</t>
  </si>
  <si>
    <t>400-740 · FAC - Depreciation Land</t>
  </si>
  <si>
    <t>Total 400-740 · FAC - Depreciation Land</t>
  </si>
  <si>
    <t>400-742 · FAC - Depreciation Building</t>
  </si>
  <si>
    <t>Total 400-742 · FAC - Depreciation Building</t>
  </si>
  <si>
    <t>400-744 · FAC - Depreciation Equipment</t>
  </si>
  <si>
    <t>Total 400-744 · FAC - Depreciation Equipment</t>
  </si>
  <si>
    <t>400-745 · FAC-Depreciation F&amp;F</t>
  </si>
  <si>
    <t>Total 400-745 · FAC-Depreciation F&amp;F</t>
  </si>
  <si>
    <t>400-746 · FAC-Depreciation LH</t>
  </si>
  <si>
    <t>Total 400-746 · FAC-Depreciation LH</t>
  </si>
  <si>
    <t>400-748 · FAC - Deprec Computers/Software</t>
  </si>
  <si>
    <t>Total 400-748 · FAC - Deprec Computers/Software</t>
  </si>
  <si>
    <t>Total 400-810 · FAC - Dues &amp; Fees</t>
  </si>
  <si>
    <t>10-4000 · Facility Acquisition &amp; Construc - Other</t>
  </si>
  <si>
    <t>Total 10-4000 · Facility Acquisition &amp; Construc - Other</t>
  </si>
  <si>
    <t>Total 10-5000 · Other Outlays</t>
  </si>
  <si>
    <t>10-5100 · Debt Services</t>
  </si>
  <si>
    <t>510-810 · DS-Dues &amp; Fees</t>
  </si>
  <si>
    <t>Total 510-810 · DS-Dues &amp; Fees</t>
  </si>
  <si>
    <t>510-830 · DS-Interest</t>
  </si>
  <si>
    <t>Total 510-830 · DS-Interest</t>
  </si>
  <si>
    <t>10-5100 · Debt Services - Other</t>
  </si>
  <si>
    <t>Total 10-5100 · Debt Services - Other</t>
  </si>
  <si>
    <t>Total 10-5100 · Debt Services</t>
  </si>
  <si>
    <t>10-6000 · Function Expenses-Gen Fund</t>
  </si>
  <si>
    <t>Total 10-6000 · Function Expenses-Gen Fund</t>
  </si>
  <si>
    <t>213-116 · IST-Professional Develop Stipen</t>
  </si>
  <si>
    <t>Total 213-116 · IST-Professional Develop Stipen</t>
  </si>
  <si>
    <t>60200 · Auto Expense</t>
  </si>
  <si>
    <t>Total 60200 · Auto Expense</t>
  </si>
  <si>
    <t>60900 · Business Expenses</t>
  </si>
  <si>
    <t>Total 60900 · Business Expenses</t>
  </si>
  <si>
    <t>62810 · Depr and Amort - Allowable</t>
  </si>
  <si>
    <t>Total 62810 · Depr and Amort - Allowable</t>
  </si>
  <si>
    <t>62830 · Donated Facilities</t>
  </si>
  <si>
    <t>Total 62830 · Donated Facilities</t>
  </si>
  <si>
    <t>64100 · Management Fee</t>
  </si>
  <si>
    <t>Total 64100 · Management Fee</t>
  </si>
  <si>
    <t>65000 · Operations</t>
  </si>
  <si>
    <t>Total 65000 · Operations</t>
  </si>
  <si>
    <t>65100 · Other Types of Expenses</t>
  </si>
  <si>
    <t>Total 65100 · Other Types of Expenses</t>
  </si>
  <si>
    <t>65130 · Health Insurance</t>
  </si>
  <si>
    <t>Total 65130 · Health Insurance</t>
  </si>
  <si>
    <t>65140 · Uniforms</t>
  </si>
  <si>
    <t>Total 65140 · Uniforms</t>
  </si>
  <si>
    <t>65160 · Other Costs</t>
  </si>
  <si>
    <t>Total 65160 · Other Costs</t>
  </si>
  <si>
    <t>66000 · Payroll Taxes</t>
  </si>
  <si>
    <t>Total 66000 · Payroll Taxes</t>
  </si>
  <si>
    <t>66100 · Salaries &amp; Wages</t>
  </si>
  <si>
    <t>Expense Reimbursement</t>
  </si>
  <si>
    <t>Total Expense Reimbursement</t>
  </si>
  <si>
    <t>MIscellaneous Pay</t>
  </si>
  <si>
    <t>Total MIscellaneous Pay</t>
  </si>
  <si>
    <t>Retro</t>
  </si>
  <si>
    <t>Total Retro</t>
  </si>
  <si>
    <t>66100 · Salaries &amp; Wages - Other</t>
  </si>
  <si>
    <t>Total 66100 · Salaries &amp; Wages - Other</t>
  </si>
  <si>
    <t>Total 66100 · Salaries &amp; Wages</t>
  </si>
  <si>
    <t>66140 · Salary-Deductions</t>
  </si>
  <si>
    <t>Total 66140 · Salary-Deductions</t>
  </si>
  <si>
    <t>66200 · Benfits &amp; Retirement</t>
  </si>
  <si>
    <t>Total 66200 · Benfits &amp; Retirement</t>
  </si>
  <si>
    <t>66400 · Professional Fees</t>
  </si>
  <si>
    <t>Total 66400 · Professional Fees</t>
  </si>
  <si>
    <t>66900 · Reconciliation Discrepancies</t>
  </si>
  <si>
    <t>Total 66900 · Reconciliation Discrepancies</t>
  </si>
  <si>
    <t>66901 · Suspense</t>
  </si>
  <si>
    <t>Total 66901 · Suspense</t>
  </si>
  <si>
    <t>68400 · Non-Capital Equipment</t>
  </si>
  <si>
    <t>Total 68400 · Non-Capital Equipment</t>
  </si>
  <si>
    <t>68500 · Other Furniture, Fix &amp; Equip</t>
  </si>
  <si>
    <t>Total 68500 · Other Furniture, Fix &amp; Equip</t>
  </si>
  <si>
    <t>69800 · Uncategorized Expenses</t>
  </si>
  <si>
    <t>Total 69800 · Uncategorized Expenses</t>
  </si>
  <si>
    <t>Online Handling</t>
  </si>
  <si>
    <t>Total Online Handling</t>
  </si>
  <si>
    <t>Online Shipping</t>
  </si>
  <si>
    <t>Total Online Shipping</t>
  </si>
  <si>
    <t>80000 · Ask My Accountant</t>
  </si>
  <si>
    <t>Total 80000 · Ask My Accountant</t>
  </si>
  <si>
    <t>No accnt</t>
  </si>
  <si>
    <t>Total no accnt</t>
  </si>
  <si>
    <t>Jul 18- Jun 19</t>
  </si>
  <si>
    <t>Jul 18</t>
  </si>
  <si>
    <t>Aug 18</t>
  </si>
  <si>
    <t>Aug- Increase due to school year beginning</t>
  </si>
  <si>
    <t>Aug- Fees for YE audit</t>
  </si>
  <si>
    <t>Jul- SignARama signs for school</t>
  </si>
  <si>
    <t>Jul- MAP testing software</t>
  </si>
  <si>
    <t>Jul- 2 Avolon bills in July</t>
  </si>
  <si>
    <t xml:space="preserve">Jul- Sirrender bill increase due to school floor waxing, Aug- </t>
  </si>
  <si>
    <t>Aug- Retroactive payment for Q3 lease differential</t>
  </si>
  <si>
    <t>Aug- Annual fee for Physical Education facilities usage</t>
  </si>
  <si>
    <t>WIRE</t>
  </si>
  <si>
    <t>Education Galaxy</t>
  </si>
  <si>
    <t>Humana Health Plan, Inc</t>
  </si>
  <si>
    <t>DeKalb County Finance</t>
  </si>
  <si>
    <t>McGuireWoods LLP</t>
  </si>
  <si>
    <t>LH-6554</t>
  </si>
  <si>
    <t>Sep 18</t>
  </si>
  <si>
    <t>Sep- Increse due to first semester field trips for multiple grades</t>
  </si>
  <si>
    <t>Aug- Independent investigation fees</t>
  </si>
  <si>
    <t>Aug- Negative due to Xerox credits</t>
  </si>
  <si>
    <t>Sep- Reimbursement for emergency glass door repair</t>
  </si>
  <si>
    <t>Board of Directors</t>
  </si>
  <si>
    <t>AdvancED</t>
  </si>
  <si>
    <t>Sirrender Protection Service</t>
  </si>
  <si>
    <t>IXL Learning</t>
  </si>
  <si>
    <t>MobyMax LLC</t>
  </si>
  <si>
    <t>Lunch deposits</t>
  </si>
  <si>
    <t>WC monthly allocation</t>
  </si>
  <si>
    <t>1 yr lease renewal</t>
  </si>
  <si>
    <t>The Hartford</t>
  </si>
  <si>
    <t>Oct 18</t>
  </si>
  <si>
    <t>Oct- Science for Everyone programs for students</t>
  </si>
  <si>
    <t>Oct- Fairfield inn hotel lodging</t>
  </si>
  <si>
    <t>Oct- Mileage reimbrsement</t>
  </si>
  <si>
    <t>Oct- Annual locker maintenance</t>
  </si>
  <si>
    <t>Oct- Refunds for over payments received and Mr. Hall over deduction</t>
  </si>
  <si>
    <t>Jul- Literacy professional development mileage and meal reimbursements</t>
  </si>
  <si>
    <t>TRANSFER</t>
  </si>
  <si>
    <t>Debit-TW</t>
  </si>
  <si>
    <t>Debit-LH</t>
  </si>
  <si>
    <t>Sonja Andrews</t>
  </si>
  <si>
    <t>Dekalb Co. Board of Education</t>
  </si>
  <si>
    <t>Amazon.com</t>
  </si>
  <si>
    <t>Recurring transfer of $30,000 to reserve funds</t>
  </si>
  <si>
    <t>IXL math site license for 350 students 10/9/18-10/9/19</t>
  </si>
  <si>
    <t>1 yr lease amortization</t>
  </si>
  <si>
    <t xml:space="preserve"> Building Rental allocation</t>
  </si>
  <si>
    <t>Building Rental allocation</t>
  </si>
  <si>
    <t>July through November 2018</t>
  </si>
  <si>
    <t>Nov 18</t>
  </si>
  <si>
    <t>Profit &amp; Loss Budget vs. Actual Summary</t>
  </si>
  <si>
    <t>Jul '18 - Jun '19</t>
  </si>
  <si>
    <t>% of Annual Budget</t>
  </si>
  <si>
    <t>Nov- Decrease due to Thanksgiving break</t>
  </si>
  <si>
    <t>Nov- Received Title I reimbursements including $34k reimbursement from last FY due to county error</t>
  </si>
  <si>
    <t>Sep- Eurika Ford pmt</t>
  </si>
  <si>
    <t>Sept, Oct- NCS Pearson Envision and Math software, Nov- USATestprep multi-test package</t>
  </si>
  <si>
    <t>Oct- LPA sports league fees</t>
  </si>
  <si>
    <t xml:space="preserve"> Nov- GCSC registration</t>
  </si>
  <si>
    <t>Jul- Kimberly Warren Opening of school professional development for teachers</t>
  </si>
  <si>
    <t>Nov- Lisa Haygood Travel to  school for meetings</t>
  </si>
  <si>
    <t>Nov- Increase due to New Hartford invoice amortization</t>
  </si>
  <si>
    <t>Nov- Mr. Hall Conference parking 11/7/18</t>
  </si>
  <si>
    <t>Sep- Amazon Tech Supplies, Nov- Faronics Tech supplies</t>
  </si>
  <si>
    <t>Nov- Summit hosting credit</t>
  </si>
  <si>
    <t>Nov- Otis Giles reception area project</t>
  </si>
  <si>
    <t>Nov- AT&amp;T duplicate payment. Refund from bill.com received in Dec</t>
  </si>
  <si>
    <t>Jul, Oct- AJC subscription</t>
  </si>
  <si>
    <t>8th Grade 2nd Semester Field</t>
  </si>
  <si>
    <t>Nov bill credit</t>
  </si>
  <si>
    <t>Lowe's</t>
  </si>
  <si>
    <t>Samson Tours, Inc.</t>
  </si>
  <si>
    <t>Oct- Uncashed check from county from February 2014, Dec- Wage Works check for premium</t>
  </si>
  <si>
    <t>Dec- Keli Peterson Governing Board technical assistance</t>
  </si>
  <si>
    <t>Dec- Mr. Hall Contract fulfillment for medical reimbursement - Board Approved</t>
  </si>
  <si>
    <t>Dec- Innersync web design, build and launch</t>
  </si>
  <si>
    <t>Dec- Pilot tutorial subscriptions</t>
  </si>
  <si>
    <t>Dec- Increase due to merit pay</t>
  </si>
  <si>
    <t>Ö</t>
  </si>
  <si>
    <t>CHK</t>
  </si>
  <si>
    <t>Publix</t>
  </si>
  <si>
    <t>Credit Card Credit</t>
  </si>
  <si>
    <t>Dec- Legal services rendered Oct-Nov</t>
  </si>
  <si>
    <t>Dec 18</t>
  </si>
  <si>
    <t>Jan 19</t>
  </si>
  <si>
    <t>Jan- Increase due to new calendar year</t>
  </si>
  <si>
    <t>Sep- Increse due to first semester field trips for multiple grades, Jan- Increase due to second semester trips</t>
  </si>
  <si>
    <t>Jan- Roshanda May bill discrepancy</t>
  </si>
  <si>
    <t>Aug- SouthEast Laser board supplies, Jan- Staples Advantage refund</t>
  </si>
  <si>
    <t>Nov, Dec- Otis Giles reception area project, Jan- Otis Giles supply deposit over payment</t>
  </si>
  <si>
    <t>Jan- 2 Xerox floor model copiers</t>
  </si>
  <si>
    <t>Jan 31, 19</t>
  </si>
  <si>
    <t>Father Daughter Dance</t>
  </si>
  <si>
    <t>A/P Aging Detail</t>
  </si>
  <si>
    <t>Due Date</t>
  </si>
  <si>
    <t>Aging</t>
  </si>
  <si>
    <t>Open Balance</t>
  </si>
  <si>
    <t>Current</t>
  </si>
  <si>
    <t>SunTrust Park</t>
  </si>
  <si>
    <t>West Interactive Services Corporation</t>
  </si>
  <si>
    <t>AT&amp;T*</t>
  </si>
  <si>
    <t>DGP Publishing</t>
  </si>
  <si>
    <t>AT&amp;T*171-802-9269-001</t>
  </si>
  <si>
    <t>Atlanta Shakespeare Company, Inc.</t>
  </si>
  <si>
    <t>Center for Puppetry Arts</t>
  </si>
  <si>
    <t>Georgia Aquarium</t>
  </si>
  <si>
    <t>01012019-MC</t>
  </si>
  <si>
    <t>Wild Animal Safari</t>
  </si>
  <si>
    <t>01012019a</t>
  </si>
  <si>
    <t>25587a</t>
  </si>
  <si>
    <t>Inside CNN Studio Tour</t>
  </si>
  <si>
    <t>01192019</t>
  </si>
  <si>
    <t>Center for Civil and Human Rights</t>
  </si>
  <si>
    <t>Total Current</t>
  </si>
  <si>
    <t>1 - 30</t>
  </si>
  <si>
    <t>Stacy Royal</t>
  </si>
  <si>
    <t>Classic Productions</t>
  </si>
  <si>
    <t>Total 1 - 30</t>
  </si>
  <si>
    <t>31 - 60</t>
  </si>
  <si>
    <t>Total 31 - 60</t>
  </si>
  <si>
    <t>61 - 90</t>
  </si>
  <si>
    <t>Total 61 - 90</t>
  </si>
  <si>
    <t>&gt; 90</t>
  </si>
  <si>
    <t>10262018</t>
  </si>
  <si>
    <t>The Friends of the Jimmy Carter Library</t>
  </si>
  <si>
    <t>Total &gt; 90</t>
  </si>
  <si>
    <t>Adj</t>
  </si>
  <si>
    <t>Debit</t>
  </si>
  <si>
    <t>Funds Transfer to maintain $5000 balance</t>
  </si>
  <si>
    <t>Coca-Cola Bottling Company United, Inc.</t>
  </si>
  <si>
    <t>AT&amp;T* 404 665-3103 002 0358</t>
  </si>
  <si>
    <t>JE2017173</t>
  </si>
  <si>
    <t>ONYX BUSINESS SERVICES</t>
  </si>
  <si>
    <t>PR2018218</t>
  </si>
  <si>
    <t>JE2017211</t>
  </si>
  <si>
    <t>Kindergarten educational Field trip on 3/13/19</t>
  </si>
  <si>
    <t>02282019</t>
  </si>
  <si>
    <t>Field trip to SunTrust Park on 2/7/2019</t>
  </si>
  <si>
    <t>7th Grade educational field trip on 3/20/19</t>
  </si>
  <si>
    <t>February 2019 Phone and internet services 12/23/18 - 1/22/19</t>
  </si>
  <si>
    <t>January 2019 TRS Monthly contribution</t>
  </si>
  <si>
    <t>January 2019 403b Plan</t>
  </si>
  <si>
    <t>Credit Card at Bank of America</t>
  </si>
  <si>
    <t>Total Credit Card at Bank of America</t>
  </si>
  <si>
    <t>PR20190128</t>
  </si>
  <si>
    <t>-MULTIPLE-</t>
  </si>
  <si>
    <t>Feb 19</t>
  </si>
  <si>
    <t>July through February 2019</t>
  </si>
  <si>
    <t>Current Month (Feb 2019)</t>
  </si>
  <si>
    <t>February 2019</t>
  </si>
  <si>
    <t>Feb- America Heart Foundation Donations</t>
  </si>
  <si>
    <t>Feb- No SNP Deposit received from county</t>
  </si>
  <si>
    <t>Feb- Lisa Haygood reimb for travel</t>
  </si>
  <si>
    <t>Jul- Hotel stay Fairfield suites and Towneplace suites, Feb- Charter School conference lodging</t>
  </si>
  <si>
    <t>As of February 31, 2019</t>
  </si>
  <si>
    <t>6:33 PM</t>
  </si>
  <si>
    <t>Donations</t>
  </si>
  <si>
    <t>Student Activites - Other</t>
  </si>
  <si>
    <t>(FUNDRAISING)</t>
  </si>
  <si>
    <t>Total FUNDRAISING</t>
  </si>
  <si>
    <t>As of February 28, 2019</t>
  </si>
  <si>
    <t>1019</t>
  </si>
  <si>
    <t>71834-FEB2019-ACH</t>
  </si>
  <si>
    <t>140449</t>
  </si>
  <si>
    <t>140450</t>
  </si>
  <si>
    <t>140551</t>
  </si>
  <si>
    <t>140552</t>
  </si>
  <si>
    <t>E$C801$3$TRS22019-A</t>
  </si>
  <si>
    <t>140553</t>
  </si>
  <si>
    <t>140554</t>
  </si>
  <si>
    <t>02232019-ACH</t>
  </si>
  <si>
    <t>75231-41001 02262019</t>
  </si>
  <si>
    <t>140555</t>
  </si>
  <si>
    <t>140556</t>
  </si>
  <si>
    <t>76931355</t>
  </si>
  <si>
    <t>724677</t>
  </si>
  <si>
    <t>096048902</t>
  </si>
  <si>
    <t>096048901</t>
  </si>
  <si>
    <t>6793846404</t>
  </si>
  <si>
    <t>INV215116</t>
  </si>
  <si>
    <t>Emerald Data Solutions, Inc.</t>
  </si>
  <si>
    <t>PR20190219</t>
  </si>
  <si>
    <t>Ryan Franklin</t>
  </si>
  <si>
    <t>164</t>
  </si>
  <si>
    <t>02222019</t>
  </si>
  <si>
    <t>Lisa Haygood</t>
  </si>
  <si>
    <t>02262019</t>
  </si>
  <si>
    <t>Tonya Williams</t>
  </si>
  <si>
    <t>1887868</t>
  </si>
  <si>
    <t>PR20181232</t>
  </si>
  <si>
    <t>Bill.com 02/06/19 Payments</t>
  </si>
  <si>
    <t>February 2019 transfer to maintain $250,000 balance in payroll account</t>
  </si>
  <si>
    <t>Parent Payment</t>
  </si>
  <si>
    <t>GaBreeze Premium Deposit</t>
  </si>
  <si>
    <t>Payroll 2/7/19</t>
  </si>
  <si>
    <t>PR20181234</t>
  </si>
  <si>
    <t>Bill.com 02/08/19 Payments</t>
  </si>
  <si>
    <t>50305</t>
  </si>
  <si>
    <t>2/8/19 payroll</t>
  </si>
  <si>
    <t>3568</t>
  </si>
  <si>
    <t>Sub Teacher pay 2/1/19</t>
  </si>
  <si>
    <t>2/11/19 payroll</t>
  </si>
  <si>
    <t>3569</t>
  </si>
  <si>
    <t>LPA Board Member Reimbursement- Travel to  conference in Savannah</t>
  </si>
  <si>
    <t>PR20190127</t>
  </si>
  <si>
    <t>Bill.com 02/13/19 Credit Confirmation P18110901 - 4776551</t>
  </si>
  <si>
    <t>Bill.com 02/14/19 Payments</t>
  </si>
  <si>
    <t>Payroll 2/14/19</t>
  </si>
  <si>
    <t>February  2019 lease payment</t>
  </si>
  <si>
    <t>Payroll 2/15/19</t>
  </si>
  <si>
    <t>February 2019 credit card payment</t>
  </si>
  <si>
    <t>PR20190131</t>
  </si>
  <si>
    <t>Bill.com 02/19/19 Payments</t>
  </si>
  <si>
    <t>PR20190133</t>
  </si>
  <si>
    <t>Bill.com 02/21/19 Payments</t>
  </si>
  <si>
    <t>February 2019 phone services 2/2/19 - 3/1/19</t>
  </si>
  <si>
    <t>FDGL Annual Fee</t>
  </si>
  <si>
    <t>Payroll 2/21/19</t>
  </si>
  <si>
    <t>50318</t>
  </si>
  <si>
    <t>Payroll 2/22/19</t>
  </si>
  <si>
    <t>PR20190135</t>
  </si>
  <si>
    <t>Bill.com 02/25/19 Payments</t>
  </si>
  <si>
    <t>February 2019 QBE disbursement</t>
  </si>
  <si>
    <t>Payroll 2/28/19</t>
  </si>
  <si>
    <t>10-1012 · BOA -Debit/Credit Cards #5318 - Other</t>
  </si>
  <si>
    <t>February 2019 storage charges</t>
  </si>
  <si>
    <t>February 2019 recurring Microsoft software charge</t>
  </si>
  <si>
    <t>Supplies 2/5/19</t>
  </si>
  <si>
    <t>Funds Transfer</t>
  </si>
  <si>
    <t>Savannah Parking</t>
  </si>
  <si>
    <t>Parking 2/15/19</t>
  </si>
  <si>
    <t>Homewood Suites</t>
  </si>
  <si>
    <t>Lodging 2/15/19</t>
  </si>
  <si>
    <t>Red Deck Atlanta</t>
  </si>
  <si>
    <t>Parking 2/27/19</t>
  </si>
  <si>
    <t>Total 10-1012 · BOA -Debit/Credit Cards #5318 - Other</t>
  </si>
  <si>
    <t>PR20181236</t>
  </si>
  <si>
    <t>Bill.com 02/11/19 Payments</t>
  </si>
  <si>
    <t>PR20190129</t>
  </si>
  <si>
    <t>PR20190132</t>
  </si>
  <si>
    <t>PR20190136</t>
  </si>
  <si>
    <t>Interest earned February 2019</t>
  </si>
  <si>
    <t>1403</t>
  </si>
  <si>
    <t>1404</t>
  </si>
  <si>
    <t>1405</t>
  </si>
  <si>
    <t>1406</t>
  </si>
  <si>
    <t>Roshanda C. May</t>
  </si>
  <si>
    <t>Ice cream purchase for birthday celebration</t>
  </si>
  <si>
    <t>1407</t>
  </si>
  <si>
    <t>Antonio Mahone</t>
  </si>
  <si>
    <t>DJ services for the Father-Daughter Dance</t>
  </si>
  <si>
    <t>PR20181233</t>
  </si>
  <si>
    <t>PR20181235</t>
  </si>
  <si>
    <t>PR20190130</t>
  </si>
  <si>
    <t>PR20190134</t>
  </si>
  <si>
    <t>Bill.com 02/22/19 Payments</t>
  </si>
  <si>
    <t>CASH</t>
  </si>
  <si>
    <t>2/4/19 payroll</t>
  </si>
  <si>
    <t>2/7/19 payroll</t>
  </si>
  <si>
    <t>S&amp;W Payroll SE Tax COL</t>
  </si>
  <si>
    <t>2/11/19 payroll Invoice fees</t>
  </si>
  <si>
    <t>2/14/19 payroll</t>
  </si>
  <si>
    <t>2/21/19 payroll</t>
  </si>
  <si>
    <t>2/27/19 payroll</t>
  </si>
  <si>
    <t>https://app.bill.com/BillPay?id=blp01VTRQJWWVP3g6zuv</t>
  </si>
  <si>
    <t>https://app.bill.com/BillPay?id=blp01DQEPAWXGD3gh7f2</t>
  </si>
  <si>
    <t>https://app.bill.com/BillPay?id=blp01ELNZEWFNP3geiye</t>
  </si>
  <si>
    <t>https://app.bill.com/BillPay?id=blp01WUSVRQOGO3gejh4</t>
  </si>
  <si>
    <t>https://app.bill.com/BillPay?id=blp01DKCVFJOLR3gh7f0</t>
  </si>
  <si>
    <t>https://app.bill.com/BillPay?id=blp01CWWUQJHQB3gejhd</t>
  </si>
  <si>
    <t>https://app.bill.com/BillPay?id=blp01EDVYQKSNZ3gejhc</t>
  </si>
  <si>
    <t>https://app.bill.com/BillPay?id=blp01LNLCHUUTB3gh7f4</t>
  </si>
  <si>
    <t>https://app.bill.com/BillPay?id=blp01DEITKFHXH3gh7u9</t>
  </si>
  <si>
    <t>https://app.bill.com/BillPay?id=blp01IEFNECHZC3gejh6</t>
  </si>
  <si>
    <t>https://app.bill.com/BillPay?id=blp01JEMORWATD3gh7u5</t>
  </si>
  <si>
    <t>https://app.bill.com/BillPay?id=blp01DMDBCABRW3gh7f8</t>
  </si>
  <si>
    <t>https://app.bill.com/BillPay?id=blp01SLUHHOZUG3gejh2</t>
  </si>
  <si>
    <t>https://app.bill.com/BillPay?id=blp01AQWYZGVOU3gejh8</t>
  </si>
  <si>
    <t>https://app.bill.com/BillPay?id=blp01YIBOACNJE3gejha</t>
  </si>
  <si>
    <t>https://app.bill.com/BillPay?id=blp01XLDSUVOYD3gh7f6</t>
  </si>
  <si>
    <t>https://app.bill.com/BillPay?id=blp01KFBXYQKBU3gka11</t>
  </si>
  <si>
    <t>https://app.bill.com/BillPay?id=blp01SESGATALI3gka12</t>
  </si>
  <si>
    <t>https://app.bill.com/BillPay?id=blp01UFURBLPDD3gka0y</t>
  </si>
  <si>
    <t>https://app.bill.com/BillPay?id=blp01VBVHXPGKQ3gk9uf</t>
  </si>
  <si>
    <t>https://app.bill.com/BillPay?id=blp01QJMEQXNFS3gka10</t>
  </si>
  <si>
    <t>https://app.bill.com/BillPay?id=blp01IJTHXQCVV3h145t</t>
  </si>
  <si>
    <t>https://app.bill.com/BillPay?id=blp01HRAYYUXER3h14gl</t>
  </si>
  <si>
    <t>https://app.bill.com/BillPay?id=blp01XXRFYFMEP3h145r</t>
  </si>
  <si>
    <t>https://app.bill.com/BillPay?id=blp01FRRRPBNAG3h14gp</t>
  </si>
  <si>
    <t>https://app.bill.com/BillPay?id=blp01CZYTRGRPC3h14gm</t>
  </si>
  <si>
    <t>https://app.bill.com/BillPay?id=blp01KFQWJUWTW3h14gg</t>
  </si>
  <si>
    <t>https://app.bill.com/BillPay?id=blp01FQJTVYIJT3h145p</t>
  </si>
  <si>
    <t>https://app.bill.com/BillPay?id=blp01BRHUUBAIR3h14gi</t>
  </si>
  <si>
    <t>https://app.bill.com/BillPay?id=blp01YZRIUUNBC3h14gq</t>
  </si>
  <si>
    <t>https://app.bill.com/BillPay?id=blp01VGIHUVWAM3h145n</t>
  </si>
  <si>
    <t>https://app.bill.com/BillPay?id=blp01HLFOCCOWO3haho2</t>
  </si>
  <si>
    <t>https://app.bill.com/BillPay?id=blp01XZFYMZHID3haho3</t>
  </si>
  <si>
    <t>https://app.bill.com/BillPay?id=blp01JVSVNHUSZ3hahus</t>
  </si>
  <si>
    <t>https://app.bill.com/BillPay?id=blp01ZCEPGAZDK3haho0</t>
  </si>
  <si>
    <t>https://app.bill.com/BillPay?id=blp01QJFVMHBOU3hahny</t>
  </si>
  <si>
    <t>GCSC 2019 Registration</t>
  </si>
  <si>
    <t>https://app.bill.com/BillPay?id=blp01SUYTATNIU3hbp5o</t>
  </si>
  <si>
    <t>https://app.bill.com/BillPay?id=blp01USNVTDHXJ3hbp5m</t>
  </si>
  <si>
    <t>Piccadilly South Dekalb</t>
  </si>
  <si>
    <t>https://app.bill.com/BillPay?id=blp01CURNKDKIB3hbsjv</t>
  </si>
  <si>
    <t>https://app.bill.com/BillPay?id=blp01JSITPLTRT3hr4sm</t>
  </si>
  <si>
    <t>https://app.bill.com/BillPay?id=blp01AEDPBAHBD3hr4sn</t>
  </si>
  <si>
    <t>https://app.bill.com/BillPay?id=blp01FSITHUTKU3hr4sp</t>
  </si>
  <si>
    <t>https://app.bill.com/BillPay?id=blp01KOZBFYINO3hu95w</t>
  </si>
  <si>
    <t>https://app.bill.com/BillPay?id=blp01BNNQOBWDO3hu9ei</t>
  </si>
  <si>
    <t>https://app.bill.com/BillPay?id=blp01DKHINZRVM3hu988</t>
  </si>
  <si>
    <t>https://app.bill.com/BillPay?id=blp01ZPNZKMYGJ3hu985</t>
  </si>
  <si>
    <t>The Chapman Corporation</t>
  </si>
  <si>
    <t>https://app.bill.com/BillPay?id=blp01IYOQWYGPY3hzajx</t>
  </si>
  <si>
    <t>https://app.bill.com/BillPay?id=blp01HTEKHZVPY3hzak1</t>
  </si>
  <si>
    <t>https://app.bill.com/BillPay?id=blp01HFLLWFDFU3hzakb</t>
  </si>
  <si>
    <t>https://app.bill.com/BillPay?id=blp01SCDIYJTUW3hza5f</t>
  </si>
  <si>
    <t>https://app.bill.com/BillPay?id=blp01WDEBMTYVQ3hza5g</t>
  </si>
  <si>
    <t>https://app.bill.com/BillPay?id=blp01WGQGSHNQT3hza5e</t>
  </si>
  <si>
    <t>https://app.bill.com/BillPay?id=blp01PVWZIZYIS3hzake</t>
  </si>
  <si>
    <t>https://app.bill.com/BillPay?id=blp01YPPGRJYVW3hzak6</t>
  </si>
  <si>
    <t>PR2018219</t>
  </si>
  <si>
    <t>10/1/2018-10/31/2019 coverage- Feb 19</t>
  </si>
  <si>
    <t>PR2018215</t>
  </si>
  <si>
    <t>JE2017212</t>
  </si>
  <si>
    <t>Governance Board Document Subscription April through February 2020</t>
  </si>
  <si>
    <t>02012019</t>
  </si>
  <si>
    <t>Reimbursement forAmazon prime membership and repass meal pertaining to Dr. George</t>
  </si>
  <si>
    <t>140439</t>
  </si>
  <si>
    <t>Inv#140439 Breakfast and lunch services 2/1/19</t>
  </si>
  <si>
    <t>02012019-MC</t>
  </si>
  <si>
    <t>744904</t>
  </si>
  <si>
    <t>Inv#744904 Lisa Haygood confirmation 14316464</t>
  </si>
  <si>
    <t>744903</t>
  </si>
  <si>
    <t>Inv#744903 Lonnie Hall confirmation 14316462</t>
  </si>
  <si>
    <t>LEADPA20119-1</t>
  </si>
  <si>
    <t>Employment screenings for January 2019</t>
  </si>
  <si>
    <t>General labor: Student support, Building operations and Caf operations for February 2019</t>
  </si>
  <si>
    <t>02022019-ACH</t>
  </si>
  <si>
    <t>10258</t>
  </si>
  <si>
    <t>Inv# 10256 February 2019 school cleaning</t>
  </si>
  <si>
    <t>2195</t>
  </si>
  <si>
    <t>Inv # 2195 January 2019 Security Service</t>
  </si>
  <si>
    <t>140440</t>
  </si>
  <si>
    <t>26328273</t>
  </si>
  <si>
    <t>Recycling bill 2/4/19</t>
  </si>
  <si>
    <t>Bill Pmt -CCard</t>
  </si>
  <si>
    <t>01232019-CC</t>
  </si>
  <si>
    <t>140441</t>
  </si>
  <si>
    <t>Inv#140441 Breakfast and lunch services 2/5/19</t>
  </si>
  <si>
    <t>42675</t>
  </si>
  <si>
    <t>Monthly Accounting &amp; CFO services February 2019</t>
  </si>
  <si>
    <t>140442</t>
  </si>
  <si>
    <t>Inv#140442 Breakfast and lunch services 2/6/19</t>
  </si>
  <si>
    <t>IN-2750-MC</t>
  </si>
  <si>
    <t>2719</t>
  </si>
  <si>
    <t>Food for Father daughter dance</t>
  </si>
  <si>
    <t>140443</t>
  </si>
  <si>
    <t>Inv#140443 Breakfast and lunch services 2/7/19</t>
  </si>
  <si>
    <t>1497</t>
  </si>
  <si>
    <t>Inv#1497 February 2019 Installation of cameras  - labor and materials</t>
  </si>
  <si>
    <t>1873045</t>
  </si>
  <si>
    <t>Inv# 1873045 Rental of storage buildings 2/8/19 - 3/9/19 Bldg ID #72611 &amp; Bldg ID 76073</t>
  </si>
  <si>
    <t>140444</t>
  </si>
  <si>
    <t>Inv#140444 Breakfast and lunch services 2/8/19</t>
  </si>
  <si>
    <t>Ryan Franklin Feb pr check</t>
  </si>
  <si>
    <t>140445</t>
  </si>
  <si>
    <t>Inv#140445 Breakfast and lunch services 2/11/19</t>
  </si>
  <si>
    <t>02122019-MC</t>
  </si>
  <si>
    <t>140446</t>
  </si>
  <si>
    <t>Inv#140446 Breakfast and lunch services 2/12/19</t>
  </si>
  <si>
    <t>02132019</t>
  </si>
  <si>
    <t>Reimbursement request for 1099-MISC e-filing and mailing</t>
  </si>
  <si>
    <t>February 2019 -  Ga Breeze</t>
  </si>
  <si>
    <t>03312019</t>
  </si>
  <si>
    <t>Life Ins &amp; accidental death and dismemberment Coverage Period: 3/1/19 - 4/1/19</t>
  </si>
  <si>
    <t>030008005</t>
  </si>
  <si>
    <t>Inv#030008005 March 2019 Coverage</t>
  </si>
  <si>
    <t>1876612</t>
  </si>
  <si>
    <t>Inv# 1876612 Rental of storage buildings 2/13/19 - 3/14/19 Bldg ID #81901</t>
  </si>
  <si>
    <t>140447</t>
  </si>
  <si>
    <t>Inv#140447 Breakfast and lunch services 2/13/19</t>
  </si>
  <si>
    <t>2503266576</t>
  </si>
  <si>
    <t>Inv# 2503266576 Employee Benefits Life Ins February 2019</t>
  </si>
  <si>
    <t>140448</t>
  </si>
  <si>
    <t>Inv#140448 Breakfast and lunch services 2/14/19</t>
  </si>
  <si>
    <t>Inv# 76931355 February 2019 internet services</t>
  </si>
  <si>
    <t>Inv# 6793846404 Monthly phone services 2/19/19 - 3/18/19</t>
  </si>
  <si>
    <t>Inv#140449 Breakfast and lunch services 2/19/19</t>
  </si>
  <si>
    <t>IT Services for February 2019</t>
  </si>
  <si>
    <t>Inv#096048901 1/1/19 - 1/30/19  contract - EX9299964</t>
  </si>
  <si>
    <t>Inv#140450 Breakfast and lunch services 2/20/19</t>
  </si>
  <si>
    <t>Inv#140551 Breakfast and lunch services 2/21/19</t>
  </si>
  <si>
    <t>LPA Board Member Reimbursement- Travel to  GCSA conference in Savannah</t>
  </si>
  <si>
    <t>Inv#140552 Breakfast and lunch services 2/22/19</t>
  </si>
  <si>
    <t>March 2019 Phone and internet services 2/23/19 - 3/22/19</t>
  </si>
  <si>
    <t>Inv#140553 Breakfast and lunch services 2/25/19</t>
  </si>
  <si>
    <t>Reimbursement for travel to the GCSA conference in Savannah, GA</t>
  </si>
  <si>
    <t>February 2019  Power Bill 1/28/19 - 2/26/19</t>
  </si>
  <si>
    <t>Inv#140554 Breakfast and lunch services 2/26/19</t>
  </si>
  <si>
    <t>Inv#140555 Breakfast and lunch services 2/27/19</t>
  </si>
  <si>
    <t>Inv# 1887868 Rental of storage buildings 2/7/19 - 3/28/19 Bldg ID #72970</t>
  </si>
  <si>
    <t>Inv# 724677 February 2019 bill</t>
  </si>
  <si>
    <t>Inv#140556 Breakfast and lunch services 2/28/19</t>
  </si>
  <si>
    <t>Governance Board Document Subscription</t>
  </si>
  <si>
    <t>February 2019 TRS Monthly contribution</t>
  </si>
  <si>
    <t>February 2019 403b Plan</t>
  </si>
  <si>
    <t>Bank of America Credit Card</t>
  </si>
  <si>
    <t>Total Bank of America Credit Card</t>
  </si>
  <si>
    <t>Kroger</t>
  </si>
  <si>
    <t>Meals 2/1/19</t>
  </si>
  <si>
    <t>Workshop registration 2/28/19</t>
  </si>
  <si>
    <t>Longhorn Steakhouse</t>
  </si>
  <si>
    <t>Meals 2/4/19</t>
  </si>
  <si>
    <t>February 2019 Bill.com charges</t>
  </si>
  <si>
    <t>Supplies 2/6/19</t>
  </si>
  <si>
    <t>Supplies 2/7/19</t>
  </si>
  <si>
    <t>Supply refund</t>
  </si>
  <si>
    <t>TW-6246</t>
  </si>
  <si>
    <t>Dollar Tree</t>
  </si>
  <si>
    <t>Meals 2/7/19</t>
  </si>
  <si>
    <t>Party City</t>
  </si>
  <si>
    <t>Supplies 2/8/19</t>
  </si>
  <si>
    <t>Meals 2/8/19</t>
  </si>
  <si>
    <t>Sign A Rama</t>
  </si>
  <si>
    <t>Wal-Mart</t>
  </si>
  <si>
    <t>Supplies 2/11/19</t>
  </si>
  <si>
    <t>Chevron</t>
  </si>
  <si>
    <t>Travel 2/14/19</t>
  </si>
  <si>
    <t>Meals 2/14/19</t>
  </si>
  <si>
    <t>Subway</t>
  </si>
  <si>
    <t>Supplies 2/15/19</t>
  </si>
  <si>
    <t>Westin Hotel</t>
  </si>
  <si>
    <t>Lodging 2/18/19</t>
  </si>
  <si>
    <t>Residence Inns</t>
  </si>
  <si>
    <t>Parking 2/18/19</t>
  </si>
  <si>
    <t>Fried Rice King</t>
  </si>
  <si>
    <t>Meals 2/18/19</t>
  </si>
  <si>
    <t>February 2019 Google storage fees</t>
  </si>
  <si>
    <t>Whole Foods</t>
  </si>
  <si>
    <t>Meals 2/22/19</t>
  </si>
  <si>
    <t>Supplies 2/25/19</t>
  </si>
  <si>
    <t>Parking Company of America</t>
  </si>
  <si>
    <t>Parking 2/25/19</t>
  </si>
  <si>
    <t>Supplies 2/27/19</t>
  </si>
  <si>
    <t>Supplies 2/28/19</t>
  </si>
  <si>
    <t>1240</t>
  </si>
  <si>
    <t>GA Breeze premium payment</t>
  </si>
  <si>
    <t>Employee Benefits Life Ins February 2019</t>
  </si>
  <si>
    <t>PR20190228</t>
  </si>
  <si>
    <t>Feb 25 Aflac #81</t>
  </si>
  <si>
    <t>February 2019 bill</t>
  </si>
  <si>
    <t>PR20190205</t>
  </si>
  <si>
    <t>PR20190208</t>
  </si>
  <si>
    <t>Feb 08 Payroll HZT #59</t>
  </si>
  <si>
    <t>PR20190215</t>
  </si>
  <si>
    <t>Feb 15 Payroll HZT #60</t>
  </si>
  <si>
    <t>PR20190222</t>
  </si>
  <si>
    <t>PR20190216</t>
  </si>
  <si>
    <t>Feb 15 Payroll HZT #61</t>
  </si>
  <si>
    <t>PR20190217</t>
  </si>
  <si>
    <t>Feb 25 Payroll HZT #62</t>
  </si>
  <si>
    <t>PR20190218</t>
  </si>
  <si>
    <t>Feb 26 Payroll HZT #63</t>
  </si>
  <si>
    <t>American Heart Association Donations</t>
  </si>
  <si>
    <t>8339</t>
  </si>
  <si>
    <t>American Heart Association Donation</t>
  </si>
  <si>
    <t>9000189364</t>
  </si>
  <si>
    <t>8th Grade 2nd Semester Field Trip Refund</t>
  </si>
  <si>
    <t>Feb 8 Payroll GRF #78</t>
  </si>
  <si>
    <t>Feb 15 Payroll GRF #79</t>
  </si>
  <si>
    <t>Feb 22 Payroll GRF #80</t>
  </si>
  <si>
    <t>Feb 25 Payroll #81</t>
  </si>
  <si>
    <t>Feb 25 #81</t>
  </si>
  <si>
    <t>Feb 25 Payroll #81 Medical</t>
  </si>
  <si>
    <t>Feb 8 ER Fica GRF #78</t>
  </si>
  <si>
    <t>Feb 15 ER Fica GRF #79</t>
  </si>
  <si>
    <t>Feb 22 ER Fica GRF #80</t>
  </si>
  <si>
    <t>Feb 5 Payroll GRF #77</t>
  </si>
  <si>
    <t>ER February 2019 Coverage PS</t>
  </si>
  <si>
    <t>Feb 25 PS- Health</t>
  </si>
  <si>
    <t>Feb 5 ER Fica GRF #77</t>
  </si>
  <si>
    <t>Feb 25 IIS other admin #81</t>
  </si>
  <si>
    <t>LPA Board Member Reimbursement- Meals</t>
  </si>
  <si>
    <t>Feb 26 Payroll GRF #82</t>
  </si>
  <si>
    <t>Feb 25 SA- Health</t>
  </si>
  <si>
    <t>Feb 25 Payroll #81 Mr. Hall TRS Deduction return</t>
  </si>
  <si>
    <t>Installation of cameras - Labor only</t>
  </si>
  <si>
    <t>February 2019 internet services</t>
  </si>
  <si>
    <t>Installation of cameras - Materials</t>
  </si>
  <si>
    <t>Governance Board Document Subscription March 2019</t>
  </si>
  <si>
    <t>Billing fees</t>
  </si>
  <si>
    <t>Rental of storage buildings 2/8/19 - 3/9/19 Bldg ID #72611 &amp; Bldg ID 76073</t>
  </si>
  <si>
    <t>Rental of storage buildings 2/13/19 - 3/14/19 Bldg ID #81901</t>
  </si>
  <si>
    <t>Rental of storage buildings 2/7/19 - 3/28/19 Bldg ID #72970</t>
  </si>
  <si>
    <t>Monthly phone services 2/19/19 - 3/18/19</t>
  </si>
  <si>
    <t>Jul 2018 - Feb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</si>
</sst>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(* #,##0.00_);_(* \(#,##0.00\);_(* &quot;-&quot;??_);_(@_)"/>
    <numFmt numFmtId="164" formatCode="[=0]&quot;&quot;_(&quot;-&quot;00&quot;&quot;_)&quot;&quot;;[&lt;0]&quot;&quot;_(&quot;&quot;\(&quot;&quot;#,##0.00&quot;&quot;\)&quot;&quot;;&quot;&quot;_(&quot;&quot;#,##0.00&quot;&quot;_)&quot;&quot;;&quot;_(&quot;@&quot;_)&quot;"/>
    <numFmt numFmtId="165" formatCode="[=0]&quot;&quot;_(&quot;-&quot;00&quot;&quot;_)&quot;&quot;;[&lt;0]&quot;&quot;_(&quot;&quot;\(&quot;&quot;#,##0&quot;&quot;\)&quot;&quot;;&quot;&quot;_(&quot;&quot;#,##0&quot;&quot;_)&quot;&quot;;&quot;_(&quot;@&quot;_)&quot;"/>
    <numFmt numFmtId="166" formatCode="mm/dd/yyyy"/>
    <numFmt numFmtId="167" formatCode="#,##0.00;\-#,##0.00"/>
    <numFmt numFmtId="168" formatCode="#,##0.0#%;\-#,##0.0#%"/>
    <numFmt numFmtId="169" formatCode="#,##0.00\ ;\(#,##0.00\)"/>
    <numFmt numFmtId="170" formatCode="[=0]&quot;&quot;_(&quot;-&quot;00.00&quot;&quot;_)&quot;&quot;;[&lt;0]&quot;&quot;_(&quot;&quot;\(&quot;&quot;#,##0.00&quot;&quot;\)&quot;&quot;;&quot;&quot;_(&quot;&quot;#,##0.00&quot;&quot;_)&quot;&quot;;&quot;_(&quot;@&quot;_)&quot;"/>
    <numFmt numFmtId="171" formatCode="0.0%"/>
    <numFmt numFmtId="172" formatCode="#,##0.0_);\(#,##0.0\)"/>
    <numFmt numFmtId="173" formatCode="#,##0.00;\(#,##0.00\)"/>
    <numFmt numFmtId="174" formatCode="#,##0.00;&quot;&quot;\-&quot;&quot;#,##0.00"/>
    <numFmt numFmtId="175" formatCode="#,##0;\-#,##0"/>
  </numFmts>
  <fonts count="31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b/>
      <sz val="18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8"/>
      <color rgb="FF000000"/>
      <name val="Times New Roman"/>
      <family val="1"/>
    </font>
    <font>
      <i/>
      <sz val="11"/>
      <color rgb="FFFF0000"/>
      <name val="Times New Roman"/>
      <family val="1"/>
    </font>
    <font>
      <sz val="8"/>
      <color rgb="FF0066CC"/>
      <name val="Times New Roman"/>
      <family val="1"/>
    </font>
    <font>
      <sz val="10"/>
      <color rgb="FF000000"/>
      <name val="Times New Roman"/>
      <family val="1"/>
    </font>
    <font>
      <sz val="8"/>
      <color rgb="FFFF0000"/>
      <name val="Times New Roman"/>
      <family val="1"/>
    </font>
    <font>
      <b/>
      <sz val="11"/>
      <color rgb="FF000000"/>
      <name val="Times New Roman"/>
      <family val="1"/>
    </font>
    <font>
      <b/>
      <sz val="8"/>
      <color rgb="FF00008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2"/>
      <color rgb="FF000080"/>
      <name val="Arial"/>
      <family val="2"/>
    </font>
    <font>
      <b/>
      <sz val="14"/>
      <color rgb="FF000080"/>
      <name val="Arial"/>
      <family val="2"/>
    </font>
    <font>
      <b/>
      <sz val="10"/>
      <color rgb="FF000080"/>
      <name val="Arial"/>
      <family val="2"/>
    </font>
    <font>
      <sz val="11"/>
      <color rgb="FF00000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55"/>
      <name val="Calibri"/>
      <family val="2"/>
    </font>
    <font>
      <b/>
      <sz val="8"/>
      <color indexed="55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55"/>
      <name val="Arial"/>
      <family val="2"/>
    </font>
    <font>
      <b/>
      <sz val="8"/>
      <color indexed="10"/>
      <name val="Arial"/>
      <family val="2"/>
    </font>
    <font>
      <b/>
      <sz val="8"/>
      <color indexed="55"/>
      <name val="Symbol"/>
      <family val="1"/>
      <charset val="2"/>
    </font>
    <font>
      <sz val="8"/>
      <color indexed="55"/>
      <name val="Symbol"/>
      <family val="1"/>
      <charset val="2"/>
    </font>
  </fonts>
  <fills count="21">
    <fill>
      <patternFill patternType="none"/>
    </fill>
    <fill>
      <patternFill patternType="gray125"/>
    </fill>
    <fill>
      <patternFill patternType="solid">
        <fgColor rgb="FFA5B6CB"/>
        <bgColor rgb="FFBFBFBF"/>
      </patternFill>
    </fill>
    <fill>
      <patternFill patternType="solid">
        <fgColor rgb="FF99CCFF"/>
        <bgColor rgb="FFB7DEE8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A5B6CB"/>
      </patternFill>
    </fill>
    <fill>
      <patternFill patternType="solid">
        <fgColor rgb="FFB97135"/>
        <bgColor rgb="FF808080"/>
      </patternFill>
    </fill>
    <fill>
      <patternFill patternType="solid">
        <fgColor rgb="FFDBEEF4"/>
        <bgColor rgb="FFEBF1DE"/>
      </patternFill>
    </fill>
    <fill>
      <patternFill patternType="solid">
        <fgColor rgb="FFFAC090"/>
        <bgColor rgb="FFFCD5B5"/>
      </patternFill>
    </fill>
    <fill>
      <patternFill patternType="solid">
        <fgColor rgb="FFDBEEF4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4B183"/>
        <bgColor indexed="64"/>
      </patternFill>
    </fill>
    <fill>
      <patternFill patternType="solid">
        <fgColor rgb="FFDBEEF4"/>
        <bgColor rgb="FFFDEADA"/>
      </patternFill>
    </fill>
    <fill>
      <patternFill patternType="solid">
        <fgColor rgb="FFB7DEE8"/>
        <bgColor rgb="FFCCCCFF"/>
      </patternFill>
    </fill>
    <fill>
      <patternFill patternType="solid">
        <fgColor rgb="FFFDEADA"/>
        <bgColor rgb="FFFCD5B5"/>
      </patternFill>
    </fill>
    <fill>
      <patternFill patternType="solid">
        <fgColor rgb="FFFCD5B5"/>
        <bgColor rgb="FFFFCCCC"/>
      </patternFill>
    </fill>
    <fill>
      <patternFill patternType="solid">
        <fgColor rgb="FFFAC090"/>
        <bgColor rgb="FFFFCC99"/>
      </patternFill>
    </fill>
    <fill>
      <patternFill patternType="solid">
        <fgColor rgb="FFFFFF99"/>
        <bgColor rgb="FFFDEADA"/>
      </patternFill>
    </fill>
    <fill>
      <patternFill patternType="solid">
        <fgColor rgb="FFC3D69B"/>
        <bgColor rgb="FFBFBFBF"/>
      </patternFill>
    </fill>
  </fills>
  <borders count="3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</borders>
  <cellStyleXfs count="5">
    <xf numFmtId="0" fontId="0" fillId="0" borderId="0"/>
    <xf numFmtId="43" fontId="19" fillId="0" borderId="0" applyFont="0" applyFill="0" applyBorder="0" applyAlignment="0" applyProtection="0"/>
    <xf numFmtId="0" fontId="2" fillId="0" borderId="0"/>
    <xf numFmtId="9" fontId="19" fillId="0" borderId="0" applyFont="0" applyFill="0" applyBorder="0" applyAlignment="0" applyProtection="0"/>
    <xf numFmtId="0" fontId="1" fillId="0" borderId="0"/>
  </cellStyleXfs>
  <cellXfs count="28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17" fontId="6" fillId="0" borderId="0" xfId="0" applyNumberFormat="1" applyFont="1"/>
    <xf numFmtId="0" fontId="5" fillId="0" borderId="0" xfId="0" applyFont="1" applyAlignment="1">
      <alignment horizontal="center"/>
    </xf>
    <xf numFmtId="164" fontId="3" fillId="0" borderId="0" xfId="0" applyNumberFormat="1" applyFont="1"/>
    <xf numFmtId="0" fontId="7" fillId="0" borderId="0" xfId="0" applyFont="1" applyAlignment="1">
      <alignment horizontal="center"/>
    </xf>
    <xf numFmtId="0" fontId="7" fillId="3" borderId="2" xfId="0" applyFont="1" applyFill="1" applyBorder="1"/>
    <xf numFmtId="0" fontId="7" fillId="3" borderId="2" xfId="0" applyFont="1" applyFill="1" applyBorder="1" applyAlignment="1">
      <alignment horizontal="center"/>
    </xf>
    <xf numFmtId="49" fontId="7" fillId="0" borderId="3" xfId="0" applyNumberFormat="1" applyFont="1" applyBorder="1"/>
    <xf numFmtId="164" fontId="7" fillId="0" borderId="4" xfId="0" applyNumberFormat="1" applyFont="1" applyBorder="1"/>
    <xf numFmtId="0" fontId="7" fillId="0" borderId="0" xfId="0" applyFont="1"/>
    <xf numFmtId="0" fontId="7" fillId="0" borderId="2" xfId="0" applyFont="1" applyBorder="1"/>
    <xf numFmtId="165" fontId="5" fillId="0" borderId="2" xfId="0" applyNumberFormat="1" applyFont="1" applyBorder="1" applyAlignment="1">
      <alignment wrapText="1"/>
    </xf>
    <xf numFmtId="0" fontId="8" fillId="0" borderId="0" xfId="0" applyFont="1"/>
    <xf numFmtId="49" fontId="7" fillId="0" borderId="5" xfId="0" applyNumberFormat="1" applyFont="1" applyBorder="1"/>
    <xf numFmtId="164" fontId="7" fillId="0" borderId="6" xfId="0" applyNumberFormat="1" applyFont="1" applyBorder="1"/>
    <xf numFmtId="0" fontId="7" fillId="0" borderId="7" xfId="0" applyFont="1" applyBorder="1"/>
    <xf numFmtId="0" fontId="5" fillId="0" borderId="7" xfId="0" applyFont="1" applyBorder="1" applyAlignment="1">
      <alignment wrapText="1"/>
    </xf>
    <xf numFmtId="0" fontId="5" fillId="0" borderId="2" xfId="0" applyFont="1" applyBorder="1" applyAlignment="1">
      <alignment wrapText="1"/>
    </xf>
    <xf numFmtId="49" fontId="7" fillId="0" borderId="8" xfId="0" applyNumberFormat="1" applyFont="1" applyBorder="1"/>
    <xf numFmtId="165" fontId="7" fillId="0" borderId="9" xfId="0" applyNumberFormat="1" applyFont="1" applyBorder="1"/>
    <xf numFmtId="0" fontId="9" fillId="0" borderId="7" xfId="0" applyFont="1" applyBorder="1" applyAlignment="1">
      <alignment wrapText="1"/>
    </xf>
    <xf numFmtId="165" fontId="7" fillId="3" borderId="2" xfId="0" applyNumberFormat="1" applyFont="1" applyFill="1" applyBorder="1" applyAlignment="1">
      <alignment wrapText="1"/>
    </xf>
    <xf numFmtId="49" fontId="7" fillId="2" borderId="2" xfId="0" applyNumberFormat="1" applyFont="1" applyFill="1" applyBorder="1" applyAlignment="1">
      <alignment horizontal="center" wrapText="1"/>
    </xf>
    <xf numFmtId="0" fontId="10" fillId="0" borderId="0" xfId="0" applyFont="1"/>
    <xf numFmtId="49" fontId="5" fillId="0" borderId="5" xfId="0" applyNumberFormat="1" applyFont="1" applyBorder="1"/>
    <xf numFmtId="164" fontId="5" fillId="0" borderId="0" xfId="0" applyNumberFormat="1" applyFont="1"/>
    <xf numFmtId="10" fontId="5" fillId="0" borderId="6" xfId="0" applyNumberFormat="1" applyFont="1" applyBorder="1"/>
    <xf numFmtId="0" fontId="5" fillId="0" borderId="6" xfId="0" applyFont="1" applyBorder="1"/>
    <xf numFmtId="0" fontId="11" fillId="0" borderId="0" xfId="0" applyFont="1"/>
    <xf numFmtId="0" fontId="5" fillId="0" borderId="5" xfId="0" applyFont="1" applyBorder="1"/>
    <xf numFmtId="164" fontId="7" fillId="5" borderId="10" xfId="0" applyNumberFormat="1" applyFont="1" applyFill="1" applyBorder="1"/>
    <xf numFmtId="0" fontId="5" fillId="0" borderId="10" xfId="0" applyFont="1" applyBorder="1"/>
    <xf numFmtId="0" fontId="5" fillId="0" borderId="9" xfId="0" applyFont="1" applyBorder="1"/>
    <xf numFmtId="0" fontId="7" fillId="0" borderId="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7" fillId="4" borderId="12" xfId="0" applyNumberFormat="1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5" xfId="0" applyFont="1" applyBorder="1"/>
    <xf numFmtId="49" fontId="7" fillId="0" borderId="0" xfId="0" applyNumberFormat="1" applyFont="1"/>
    <xf numFmtId="0" fontId="5" fillId="0" borderId="2" xfId="0" applyFont="1" applyBorder="1"/>
    <xf numFmtId="164" fontId="5" fillId="7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164" fontId="5" fillId="0" borderId="2" xfId="0" applyNumberFormat="1" applyFont="1" applyBorder="1"/>
    <xf numFmtId="164" fontId="5" fillId="8" borderId="2" xfId="0" applyNumberFormat="1" applyFont="1" applyFill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7" fillId="0" borderId="5" xfId="0" applyNumberFormat="1" applyFont="1" applyBorder="1"/>
    <xf numFmtId="164" fontId="7" fillId="0" borderId="0" xfId="0" applyNumberFormat="1" applyFont="1"/>
    <xf numFmtId="164" fontId="5" fillId="0" borderId="6" xfId="0" applyNumberFormat="1" applyFont="1" applyBorder="1"/>
    <xf numFmtId="49" fontId="5" fillId="0" borderId="2" xfId="0" applyNumberFormat="1" applyFont="1" applyBorder="1"/>
    <xf numFmtId="9" fontId="5" fillId="7" borderId="2" xfId="0" applyNumberFormat="1" applyFont="1" applyFill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164" fontId="5" fillId="7" borderId="2" xfId="0" applyNumberFormat="1" applyFont="1" applyFill="1" applyBorder="1"/>
    <xf numFmtId="164" fontId="7" fillId="0" borderId="0" xfId="0" applyNumberFormat="1" applyFont="1" applyAlignment="1">
      <alignment horizontal="center"/>
    </xf>
    <xf numFmtId="164" fontId="7" fillId="0" borderId="8" xfId="0" applyNumberFormat="1" applyFont="1" applyBorder="1"/>
    <xf numFmtId="164" fontId="7" fillId="0" borderId="10" xfId="0" applyNumberFormat="1" applyFont="1" applyBorder="1"/>
    <xf numFmtId="164" fontId="7" fillId="0" borderId="9" xfId="0" applyNumberFormat="1" applyFont="1" applyBorder="1"/>
    <xf numFmtId="49" fontId="13" fillId="0" borderId="0" xfId="0" applyNumberFormat="1" applyFont="1" applyAlignment="1">
      <alignment horizontal="right"/>
    </xf>
    <xf numFmtId="49" fontId="0" fillId="0" borderId="0" xfId="0" applyNumberFormat="1"/>
    <xf numFmtId="166" fontId="13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Continuous"/>
    </xf>
    <xf numFmtId="0" fontId="0" fillId="0" borderId="0" xfId="0" applyAlignment="1">
      <alignment horizontal="center"/>
    </xf>
    <xf numFmtId="0" fontId="15" fillId="0" borderId="0" xfId="0" applyFont="1"/>
    <xf numFmtId="49" fontId="16" fillId="0" borderId="0" xfId="2" applyNumberFormat="1" applyFont="1" applyAlignment="1">
      <alignment horizontal="centerContinuous"/>
    </xf>
    <xf numFmtId="49" fontId="15" fillId="0" borderId="0" xfId="2" applyNumberFormat="1" applyFont="1" applyAlignment="1">
      <alignment horizontal="centerContinuous"/>
    </xf>
    <xf numFmtId="49" fontId="17" fillId="0" borderId="0" xfId="2" applyNumberFormat="1" applyFont="1" applyAlignment="1">
      <alignment horizontal="centerContinuous"/>
    </xf>
    <xf numFmtId="49" fontId="18" fillId="0" borderId="0" xfId="2" applyNumberFormat="1" applyFont="1" applyAlignment="1">
      <alignment horizontal="centerContinuous"/>
    </xf>
    <xf numFmtId="49" fontId="15" fillId="0" borderId="0" xfId="2" applyNumberFormat="1" applyFont="1"/>
    <xf numFmtId="0" fontId="15" fillId="0" borderId="0" xfId="2" applyFont="1"/>
    <xf numFmtId="49" fontId="2" fillId="0" borderId="0" xfId="2" applyNumberFormat="1"/>
    <xf numFmtId="49" fontId="2" fillId="0" borderId="0" xfId="2" applyNumberFormat="1" applyAlignment="1">
      <alignment horizontal="centerContinuous"/>
    </xf>
    <xf numFmtId="49" fontId="15" fillId="0" borderId="15" xfId="2" applyNumberFormat="1" applyFont="1" applyBorder="1" applyAlignment="1">
      <alignment horizontal="center"/>
    </xf>
    <xf numFmtId="0" fontId="2" fillId="0" borderId="0" xfId="2"/>
    <xf numFmtId="49" fontId="15" fillId="11" borderId="0" xfId="2" applyNumberFormat="1" applyFont="1" applyFill="1" applyAlignment="1">
      <alignment horizontal="center"/>
    </xf>
    <xf numFmtId="49" fontId="15" fillId="11" borderId="0" xfId="2" applyNumberFormat="1" applyFont="1" applyFill="1"/>
    <xf numFmtId="49" fontId="15" fillId="9" borderId="15" xfId="2" applyNumberFormat="1" applyFont="1" applyFill="1" applyBorder="1" applyAlignment="1">
      <alignment horizontal="center"/>
    </xf>
    <xf numFmtId="167" fontId="14" fillId="9" borderId="0" xfId="2" applyNumberFormat="1" applyFont="1" applyFill="1"/>
    <xf numFmtId="167" fontId="14" fillId="9" borderId="16" xfId="2" applyNumberFormat="1" applyFont="1" applyFill="1" applyBorder="1"/>
    <xf numFmtId="167" fontId="14" fillId="9" borderId="17" xfId="2" applyNumberFormat="1" applyFont="1" applyFill="1" applyBorder="1"/>
    <xf numFmtId="167" fontId="14" fillId="9" borderId="18" xfId="2" applyNumberFormat="1" applyFont="1" applyFill="1" applyBorder="1"/>
    <xf numFmtId="167" fontId="15" fillId="9" borderId="19" xfId="2" applyNumberFormat="1" applyFont="1" applyFill="1" applyBorder="1"/>
    <xf numFmtId="43" fontId="21" fillId="9" borderId="0" xfId="1" applyFont="1" applyFill="1" applyAlignment="1">
      <alignment wrapText="1"/>
    </xf>
    <xf numFmtId="43" fontId="21" fillId="12" borderId="0" xfId="1" applyFont="1" applyFill="1"/>
    <xf numFmtId="43" fontId="21" fillId="13" borderId="0" xfId="1" applyFont="1" applyFill="1"/>
    <xf numFmtId="0" fontId="20" fillId="10" borderId="0" xfId="0" applyFont="1" applyFill="1" applyAlignment="1">
      <alignment horizontal="center" wrapText="1"/>
    </xf>
    <xf numFmtId="49" fontId="15" fillId="10" borderId="15" xfId="2" applyNumberFormat="1" applyFont="1" applyFill="1" applyBorder="1" applyAlignment="1">
      <alignment horizontal="center"/>
    </xf>
    <xf numFmtId="167" fontId="14" fillId="10" borderId="0" xfId="2" applyNumberFormat="1" applyFont="1" applyFill="1"/>
    <xf numFmtId="167" fontId="14" fillId="10" borderId="16" xfId="2" applyNumberFormat="1" applyFont="1" applyFill="1" applyBorder="1"/>
    <xf numFmtId="167" fontId="14" fillId="10" borderId="17" xfId="2" applyNumberFormat="1" applyFont="1" applyFill="1" applyBorder="1"/>
    <xf numFmtId="167" fontId="14" fillId="10" borderId="18" xfId="2" applyNumberFormat="1" applyFont="1" applyFill="1" applyBorder="1"/>
    <xf numFmtId="167" fontId="15" fillId="10" borderId="19" xfId="2" applyNumberFormat="1" applyFont="1" applyFill="1" applyBorder="1"/>
    <xf numFmtId="49" fontId="15" fillId="12" borderId="15" xfId="2" applyNumberFormat="1" applyFont="1" applyFill="1" applyBorder="1" applyAlignment="1">
      <alignment horizontal="center"/>
    </xf>
    <xf numFmtId="49" fontId="15" fillId="12" borderId="15" xfId="0" applyNumberFormat="1" applyFont="1" applyFill="1" applyBorder="1" applyAlignment="1">
      <alignment horizontal="center"/>
    </xf>
    <xf numFmtId="167" fontId="14" fillId="12" borderId="0" xfId="2" applyNumberFormat="1" applyFont="1" applyFill="1"/>
    <xf numFmtId="168" fontId="14" fillId="12" borderId="0" xfId="0" applyNumberFormat="1" applyFont="1" applyFill="1"/>
    <xf numFmtId="167" fontId="14" fillId="12" borderId="16" xfId="2" applyNumberFormat="1" applyFont="1" applyFill="1" applyBorder="1"/>
    <xf numFmtId="168" fontId="14" fillId="12" borderId="16" xfId="0" applyNumberFormat="1" applyFont="1" applyFill="1" applyBorder="1"/>
    <xf numFmtId="167" fontId="14" fillId="12" borderId="17" xfId="2" applyNumberFormat="1" applyFont="1" applyFill="1" applyBorder="1"/>
    <xf numFmtId="168" fontId="14" fillId="12" borderId="17" xfId="0" applyNumberFormat="1" applyFont="1" applyFill="1" applyBorder="1"/>
    <xf numFmtId="167" fontId="14" fillId="12" borderId="18" xfId="2" applyNumberFormat="1" applyFont="1" applyFill="1" applyBorder="1"/>
    <xf numFmtId="168" fontId="14" fillId="12" borderId="18" xfId="0" applyNumberFormat="1" applyFont="1" applyFill="1" applyBorder="1"/>
    <xf numFmtId="168" fontId="15" fillId="12" borderId="0" xfId="0" applyNumberFormat="1" applyFont="1" applyFill="1"/>
    <xf numFmtId="167" fontId="15" fillId="12" borderId="19" xfId="2" applyNumberFormat="1" applyFont="1" applyFill="1" applyBorder="1"/>
    <xf numFmtId="49" fontId="15" fillId="13" borderId="15" xfId="2" applyNumberFormat="1" applyFont="1" applyFill="1" applyBorder="1" applyAlignment="1">
      <alignment horizontal="center"/>
    </xf>
    <xf numFmtId="167" fontId="14" fillId="13" borderId="0" xfId="2" applyNumberFormat="1" applyFont="1" applyFill="1"/>
    <xf numFmtId="167" fontId="14" fillId="13" borderId="16" xfId="2" applyNumberFormat="1" applyFont="1" applyFill="1" applyBorder="1"/>
    <xf numFmtId="167" fontId="14" fillId="13" borderId="17" xfId="2" applyNumberFormat="1" applyFont="1" applyFill="1" applyBorder="1"/>
    <xf numFmtId="167" fontId="14" fillId="13" borderId="18" xfId="2" applyNumberFormat="1" applyFont="1" applyFill="1" applyBorder="1"/>
    <xf numFmtId="167" fontId="15" fillId="13" borderId="19" xfId="2" applyNumberFormat="1" applyFont="1" applyFill="1" applyBorder="1"/>
    <xf numFmtId="169" fontId="7" fillId="0" borderId="14" xfId="0" applyNumberFormat="1" applyFont="1" applyBorder="1"/>
    <xf numFmtId="169" fontId="5" fillId="0" borderId="6" xfId="0" applyNumberFormat="1" applyFont="1" applyBorder="1"/>
    <xf numFmtId="169" fontId="5" fillId="0" borderId="13" xfId="0" applyNumberFormat="1" applyFont="1" applyBorder="1"/>
    <xf numFmtId="39" fontId="14" fillId="9" borderId="0" xfId="2" applyNumberFormat="1" applyFont="1" applyFill="1"/>
    <xf numFmtId="170" fontId="5" fillId="0" borderId="2" xfId="0" applyNumberFormat="1" applyFont="1" applyBorder="1" applyAlignment="1">
      <alignment wrapText="1"/>
    </xf>
    <xf numFmtId="170" fontId="5" fillId="0" borderId="7" xfId="0" applyNumberFormat="1" applyFont="1" applyBorder="1" applyAlignment="1">
      <alignment wrapText="1"/>
    </xf>
    <xf numFmtId="170" fontId="7" fillId="3" borderId="2" xfId="0" applyNumberFormat="1" applyFont="1" applyFill="1" applyBorder="1" applyAlignment="1">
      <alignment wrapText="1"/>
    </xf>
    <xf numFmtId="49" fontId="15" fillId="11" borderId="0" xfId="0" applyNumberFormat="1" applyFont="1" applyFill="1"/>
    <xf numFmtId="171" fontId="14" fillId="12" borderId="16" xfId="3" applyNumberFormat="1" applyFont="1" applyFill="1" applyBorder="1"/>
    <xf numFmtId="4" fontId="0" fillId="0" borderId="0" xfId="0" applyNumberFormat="1"/>
    <xf numFmtId="172" fontId="14" fillId="9" borderId="0" xfId="2" applyNumberFormat="1" applyFont="1" applyFill="1"/>
    <xf numFmtId="171" fontId="14" fillId="12" borderId="19" xfId="3" applyNumberFormat="1" applyFont="1" applyFill="1" applyBorder="1"/>
    <xf numFmtId="49" fontId="15" fillId="0" borderId="0" xfId="4" applyNumberFormat="1" applyFont="1" applyAlignment="1">
      <alignment horizontal="centerContinuous"/>
    </xf>
    <xf numFmtId="49" fontId="15" fillId="0" borderId="0" xfId="4" applyNumberFormat="1" applyFont="1"/>
    <xf numFmtId="49" fontId="15" fillId="0" borderId="0" xfId="4" applyNumberFormat="1" applyFont="1" applyAlignment="1">
      <alignment horizontal="center"/>
    </xf>
    <xf numFmtId="0" fontId="15" fillId="0" borderId="0" xfId="4" applyFont="1"/>
    <xf numFmtId="0" fontId="0" fillId="11" borderId="0" xfId="0" applyFill="1"/>
    <xf numFmtId="164" fontId="0" fillId="0" borderId="0" xfId="0" applyNumberFormat="1"/>
    <xf numFmtId="49" fontId="17" fillId="0" borderId="0" xfId="0" applyNumberFormat="1" applyFont="1"/>
    <xf numFmtId="0" fontId="17" fillId="0" borderId="0" xfId="0" applyFont="1"/>
    <xf numFmtId="0" fontId="14" fillId="0" borderId="0" xfId="0" applyFont="1" applyAlignment="1">
      <alignment horizontal="center"/>
    </xf>
    <xf numFmtId="49" fontId="15" fillId="4" borderId="0" xfId="0" applyNumberFormat="1" applyFont="1" applyFill="1"/>
    <xf numFmtId="0" fontId="15" fillId="4" borderId="0" xfId="0" applyFont="1" applyFill="1"/>
    <xf numFmtId="49" fontId="15" fillId="14" borderId="15" xfId="0" applyNumberFormat="1" applyFont="1" applyFill="1" applyBorder="1" applyAlignment="1">
      <alignment horizontal="center"/>
    </xf>
    <xf numFmtId="49" fontId="15" fillId="15" borderId="15" xfId="0" applyNumberFormat="1" applyFont="1" applyFill="1" applyBorder="1" applyAlignment="1">
      <alignment horizontal="center"/>
    </xf>
    <xf numFmtId="49" fontId="15" fillId="16" borderId="15" xfId="0" applyNumberFormat="1" applyFont="1" applyFill="1" applyBorder="1" applyAlignment="1">
      <alignment horizontal="center"/>
    </xf>
    <xf numFmtId="49" fontId="15" fillId="17" borderId="15" xfId="0" applyNumberFormat="1" applyFont="1" applyFill="1" applyBorder="1" applyAlignment="1">
      <alignment horizontal="center"/>
    </xf>
    <xf numFmtId="49" fontId="15" fillId="18" borderId="15" xfId="0" applyNumberFormat="1" applyFont="1" applyFill="1" applyBorder="1" applyAlignment="1">
      <alignment horizontal="center"/>
    </xf>
    <xf numFmtId="4" fontId="15" fillId="19" borderId="15" xfId="0" applyNumberFormat="1" applyFont="1" applyFill="1" applyBorder="1" applyAlignment="1">
      <alignment horizontal="center"/>
    </xf>
    <xf numFmtId="9" fontId="15" fillId="20" borderId="15" xfId="0" applyNumberFormat="1" applyFont="1" applyFill="1" applyBorder="1" applyAlignment="1">
      <alignment horizontal="center" wrapText="1"/>
    </xf>
    <xf numFmtId="164" fontId="14" fillId="14" borderId="0" xfId="0" applyNumberFormat="1" applyFont="1" applyFill="1"/>
    <xf numFmtId="0" fontId="14" fillId="14" borderId="0" xfId="0" applyFont="1" applyFill="1"/>
    <xf numFmtId="0" fontId="14" fillId="15" borderId="0" xfId="0" applyFont="1" applyFill="1"/>
    <xf numFmtId="0" fontId="14" fillId="16" borderId="0" xfId="0" applyFont="1" applyFill="1"/>
    <xf numFmtId="0" fontId="14" fillId="17" borderId="0" xfId="0" applyFont="1" applyFill="1"/>
    <xf numFmtId="0" fontId="0" fillId="18" borderId="0" xfId="0" applyFill="1"/>
    <xf numFmtId="0" fontId="15" fillId="19" borderId="0" xfId="0" applyFont="1" applyFill="1" applyAlignment="1">
      <alignment horizontal="center"/>
    </xf>
    <xf numFmtId="0" fontId="15" fillId="20" borderId="0" xfId="0" applyFont="1" applyFill="1" applyAlignment="1">
      <alignment horizontal="center" wrapText="1"/>
    </xf>
    <xf numFmtId="4" fontId="14" fillId="14" borderId="0" xfId="0" applyNumberFormat="1" applyFont="1" applyFill="1"/>
    <xf numFmtId="4" fontId="14" fillId="15" borderId="0" xfId="0" applyNumberFormat="1" applyFont="1" applyFill="1"/>
    <xf numFmtId="173" fontId="14" fillId="16" borderId="0" xfId="0" applyNumberFormat="1" applyFont="1" applyFill="1"/>
    <xf numFmtId="173" fontId="14" fillId="17" borderId="0" xfId="0" applyNumberFormat="1" applyFont="1" applyFill="1"/>
    <xf numFmtId="10" fontId="14" fillId="18" borderId="0" xfId="0" applyNumberFormat="1" applyFont="1" applyFill="1"/>
    <xf numFmtId="4" fontId="15" fillId="19" borderId="0" xfId="0" applyNumberFormat="1" applyFont="1" applyFill="1" applyAlignment="1">
      <alignment horizontal="center"/>
    </xf>
    <xf numFmtId="10" fontId="15" fillId="20" borderId="0" xfId="0" applyNumberFormat="1" applyFont="1" applyFill="1" applyAlignment="1">
      <alignment horizontal="center" wrapText="1"/>
    </xf>
    <xf numFmtId="4" fontId="14" fillId="15" borderId="16" xfId="0" applyNumberFormat="1" applyFont="1" applyFill="1" applyBorder="1"/>
    <xf numFmtId="10" fontId="14" fillId="18" borderId="16" xfId="0" applyNumberFormat="1" applyFont="1" applyFill="1" applyBorder="1"/>
    <xf numFmtId="4" fontId="14" fillId="14" borderId="18" xfId="0" applyNumberFormat="1" applyFont="1" applyFill="1" applyBorder="1"/>
    <xf numFmtId="173" fontId="14" fillId="16" borderId="18" xfId="0" applyNumberFormat="1" applyFont="1" applyFill="1" applyBorder="1"/>
    <xf numFmtId="173" fontId="14" fillId="17" borderId="18" xfId="0" applyNumberFormat="1" applyFont="1" applyFill="1" applyBorder="1"/>
    <xf numFmtId="4" fontId="15" fillId="19" borderId="18" xfId="0" applyNumberFormat="1" applyFont="1" applyFill="1" applyBorder="1" applyAlignment="1">
      <alignment horizontal="center"/>
    </xf>
    <xf numFmtId="10" fontId="15" fillId="20" borderId="18" xfId="0" applyNumberFormat="1" applyFont="1" applyFill="1" applyBorder="1" applyAlignment="1">
      <alignment horizontal="center" wrapText="1"/>
    </xf>
    <xf numFmtId="0" fontId="14" fillId="18" borderId="0" xfId="0" applyFont="1" applyFill="1"/>
    <xf numFmtId="4" fontId="15" fillId="19" borderId="16" xfId="0" applyNumberFormat="1" applyFont="1" applyFill="1" applyBorder="1" applyAlignment="1">
      <alignment horizontal="center"/>
    </xf>
    <xf numFmtId="4" fontId="14" fillId="14" borderId="19" xfId="0" applyNumberFormat="1" applyFont="1" applyFill="1" applyBorder="1"/>
    <xf numFmtId="4" fontId="14" fillId="15" borderId="19" xfId="0" applyNumberFormat="1" applyFont="1" applyFill="1" applyBorder="1"/>
    <xf numFmtId="173" fontId="14" fillId="16" borderId="19" xfId="0" applyNumberFormat="1" applyFont="1" applyFill="1" applyBorder="1"/>
    <xf numFmtId="10" fontId="14" fillId="18" borderId="19" xfId="0" applyNumberFormat="1" applyFont="1" applyFill="1" applyBorder="1"/>
    <xf numFmtId="4" fontId="15" fillId="19" borderId="19" xfId="0" applyNumberFormat="1" applyFont="1" applyFill="1" applyBorder="1" applyAlignment="1">
      <alignment horizontal="center"/>
    </xf>
    <xf numFmtId="10" fontId="15" fillId="20" borderId="19" xfId="0" applyNumberFormat="1" applyFont="1" applyFill="1" applyBorder="1" applyAlignment="1">
      <alignment horizontal="center" wrapText="1"/>
    </xf>
    <xf numFmtId="4" fontId="2" fillId="0" borderId="0" xfId="2" applyNumberFormat="1"/>
    <xf numFmtId="4" fontId="14" fillId="14" borderId="16" xfId="0" applyNumberFormat="1" applyFont="1" applyFill="1" applyBorder="1"/>
    <xf numFmtId="173" fontId="14" fillId="16" borderId="16" xfId="0" applyNumberFormat="1" applyFont="1" applyFill="1" applyBorder="1"/>
    <xf numFmtId="173" fontId="14" fillId="17" borderId="16" xfId="0" applyNumberFormat="1" applyFont="1" applyFill="1" applyBorder="1"/>
    <xf numFmtId="10" fontId="15" fillId="20" borderId="16" xfId="0" applyNumberFormat="1" applyFont="1" applyFill="1" applyBorder="1" applyAlignment="1">
      <alignment horizontal="center" wrapText="1"/>
    </xf>
    <xf numFmtId="4" fontId="14" fillId="16" borderId="0" xfId="0" applyNumberFormat="1" applyFont="1" applyFill="1"/>
    <xf numFmtId="4" fontId="14" fillId="17" borderId="0" xfId="0" applyNumberFormat="1" applyFont="1" applyFill="1"/>
    <xf numFmtId="4" fontId="14" fillId="15" borderId="18" xfId="0" applyNumberFormat="1" applyFont="1" applyFill="1" applyBorder="1"/>
    <xf numFmtId="10" fontId="14" fillId="18" borderId="18" xfId="0" applyNumberFormat="1" applyFont="1" applyFill="1" applyBorder="1"/>
    <xf numFmtId="173" fontId="14" fillId="17" borderId="19" xfId="0" applyNumberFormat="1" applyFont="1" applyFill="1" applyBorder="1"/>
    <xf numFmtId="0" fontId="22" fillId="0" borderId="0" xfId="0" applyFont="1"/>
    <xf numFmtId="0" fontId="23" fillId="0" borderId="0" xfId="0" applyFont="1"/>
    <xf numFmtId="49" fontId="24" fillId="0" borderId="0" xfId="0" applyNumberFormat="1" applyFont="1"/>
    <xf numFmtId="49" fontId="23" fillId="0" borderId="0" xfId="0" applyNumberFormat="1" applyFont="1"/>
    <xf numFmtId="49" fontId="28" fillId="0" borderId="0" xfId="0" applyNumberFormat="1" applyFont="1" applyAlignment="1">
      <alignment horizontal="right"/>
    </xf>
    <xf numFmtId="49" fontId="25" fillId="0" borderId="0" xfId="0" applyNumberFormat="1" applyFont="1"/>
    <xf numFmtId="166" fontId="28" fillId="0" borderId="0" xfId="0" applyNumberFormat="1" applyFont="1" applyAlignment="1">
      <alignment horizontal="right"/>
    </xf>
    <xf numFmtId="49" fontId="26" fillId="0" borderId="0" xfId="0" applyNumberFormat="1" applyFont="1"/>
    <xf numFmtId="0" fontId="22" fillId="0" borderId="0" xfId="0" applyFont="1" applyAlignment="1">
      <alignment horizontal="center"/>
    </xf>
    <xf numFmtId="49" fontId="23" fillId="0" borderId="0" xfId="0" applyNumberFormat="1" applyFont="1" applyAlignment="1">
      <alignment horizontal="center"/>
    </xf>
    <xf numFmtId="167" fontId="27" fillId="0" borderId="0" xfId="0" applyNumberFormat="1" applyFont="1"/>
    <xf numFmtId="49" fontId="22" fillId="0" borderId="0" xfId="0" applyNumberFormat="1" applyFont="1"/>
    <xf numFmtId="166" fontId="23" fillId="0" borderId="0" xfId="0" applyNumberFormat="1" applyFont="1"/>
    <xf numFmtId="167" fontId="23" fillId="0" borderId="0" xfId="0" applyNumberFormat="1" applyFont="1"/>
    <xf numFmtId="49" fontId="27" fillId="0" borderId="0" xfId="0" applyNumberFormat="1" applyFont="1"/>
    <xf numFmtId="166" fontId="27" fillId="0" borderId="0" xfId="0" applyNumberFormat="1" applyFont="1"/>
    <xf numFmtId="49" fontId="16" fillId="0" borderId="0" xfId="4" applyNumberFormat="1" applyFont="1" applyAlignment="1">
      <alignment horizontal="left"/>
    </xf>
    <xf numFmtId="49" fontId="17" fillId="0" borderId="0" xfId="4" applyNumberFormat="1" applyFont="1" applyAlignment="1">
      <alignment horizontal="left"/>
    </xf>
    <xf numFmtId="49" fontId="18" fillId="0" borderId="0" xfId="4" applyNumberFormat="1" applyFont="1" applyAlignment="1">
      <alignment horizontal="left"/>
    </xf>
    <xf numFmtId="49" fontId="13" fillId="0" borderId="0" xfId="4" applyNumberFormat="1" applyFont="1" applyAlignment="1">
      <alignment horizontal="right"/>
    </xf>
    <xf numFmtId="166" fontId="13" fillId="0" borderId="0" xfId="4" applyNumberFormat="1" applyFont="1" applyAlignment="1">
      <alignment horizontal="right"/>
    </xf>
    <xf numFmtId="49" fontId="1" fillId="0" borderId="16" xfId="4" applyNumberFormat="1" applyBorder="1" applyAlignment="1">
      <alignment horizontal="centerContinuous"/>
    </xf>
    <xf numFmtId="167" fontId="14" fillId="0" borderId="0" xfId="2" applyNumberFormat="1" applyFont="1"/>
    <xf numFmtId="168" fontId="14" fillId="0" borderId="0" xfId="4" applyNumberFormat="1" applyFont="1"/>
    <xf numFmtId="167" fontId="14" fillId="0" borderId="16" xfId="2" applyNumberFormat="1" applyFont="1" applyBorder="1"/>
    <xf numFmtId="168" fontId="14" fillId="0" borderId="16" xfId="4" applyNumberFormat="1" applyFont="1" applyBorder="1"/>
    <xf numFmtId="39" fontId="14" fillId="0" borderId="0" xfId="2" applyNumberFormat="1" applyFont="1"/>
    <xf numFmtId="167" fontId="14" fillId="0" borderId="17" xfId="2" applyNumberFormat="1" applyFont="1" applyBorder="1"/>
    <xf numFmtId="167" fontId="14" fillId="0" borderId="18" xfId="2" applyNumberFormat="1" applyFont="1" applyBorder="1"/>
    <xf numFmtId="167" fontId="15" fillId="0" borderId="19" xfId="2" applyNumberFormat="1" applyFont="1" applyBorder="1"/>
    <xf numFmtId="168" fontId="14" fillId="0" borderId="20" xfId="4" applyNumberFormat="1" applyFont="1" applyBorder="1"/>
    <xf numFmtId="168" fontId="14" fillId="0" borderId="18" xfId="4" applyNumberFormat="1" applyFont="1" applyBorder="1"/>
    <xf numFmtId="174" fontId="5" fillId="0" borderId="2" xfId="0" applyNumberFormat="1" applyFont="1" applyBorder="1"/>
    <xf numFmtId="167" fontId="14" fillId="9" borderId="21" xfId="2" applyNumberFormat="1" applyFont="1" applyFill="1" applyBorder="1"/>
    <xf numFmtId="4" fontId="14" fillId="14" borderId="21" xfId="0" applyNumberFormat="1" applyFont="1" applyFill="1" applyBorder="1"/>
    <xf numFmtId="4" fontId="14" fillId="14" borderId="22" xfId="0" applyNumberFormat="1" applyFont="1" applyFill="1" applyBorder="1"/>
    <xf numFmtId="4" fontId="14" fillId="14" borderId="23" xfId="0" applyNumberFormat="1" applyFont="1" applyFill="1" applyBorder="1"/>
    <xf numFmtId="167" fontId="27" fillId="0" borderId="24" xfId="0" applyNumberFormat="1" applyFont="1" applyBorder="1"/>
    <xf numFmtId="167" fontId="27" fillId="0" borderId="25" xfId="0" applyNumberFormat="1" applyFont="1" applyBorder="1"/>
    <xf numFmtId="167" fontId="27" fillId="0" borderId="26" xfId="0" applyNumberFormat="1" applyFont="1" applyBorder="1"/>
    <xf numFmtId="167" fontId="23" fillId="0" borderId="27" xfId="0" applyNumberFormat="1" applyFont="1" applyBorder="1"/>
    <xf numFmtId="49" fontId="23" fillId="0" borderId="28" xfId="0" applyNumberFormat="1" applyFont="1" applyBorder="1" applyAlignment="1">
      <alignment horizontal="center"/>
    </xf>
    <xf numFmtId="167" fontId="14" fillId="9" borderId="24" xfId="2" applyNumberFormat="1" applyFont="1" applyFill="1" applyBorder="1"/>
    <xf numFmtId="49" fontId="0" fillId="0" borderId="0" xfId="0" applyNumberFormat="1" applyAlignment="1">
      <alignment horizontal="center"/>
    </xf>
    <xf numFmtId="49" fontId="15" fillId="0" borderId="0" xfId="0" applyNumberFormat="1" applyFont="1"/>
    <xf numFmtId="167" fontId="14" fillId="0" borderId="0" xfId="0" applyNumberFormat="1" applyFont="1"/>
    <xf numFmtId="175" fontId="23" fillId="0" borderId="0" xfId="0" applyNumberFormat="1" applyFont="1"/>
    <xf numFmtId="175" fontId="27" fillId="0" borderId="0" xfId="0" applyNumberFormat="1" applyFont="1"/>
    <xf numFmtId="167" fontId="27" fillId="0" borderId="30" xfId="0" applyNumberFormat="1" applyFont="1" applyBorder="1"/>
    <xf numFmtId="167" fontId="27" fillId="0" borderId="31" xfId="0" applyNumberFormat="1" applyFont="1" applyBorder="1"/>
    <xf numFmtId="167" fontId="23" fillId="0" borderId="32" xfId="0" applyNumberFormat="1" applyFont="1" applyBorder="1"/>
    <xf numFmtId="0" fontId="7" fillId="0" borderId="1" xfId="0" applyFont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49" fontId="16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left"/>
    </xf>
    <xf numFmtId="167" fontId="14" fillId="9" borderId="30" xfId="2" applyNumberFormat="1" applyFont="1" applyFill="1" applyBorder="1"/>
    <xf numFmtId="167" fontId="14" fillId="9" borderId="31" xfId="2" applyNumberFormat="1" applyFont="1" applyFill="1" applyBorder="1"/>
    <xf numFmtId="167" fontId="14" fillId="9" borderId="33" xfId="2" applyNumberFormat="1" applyFont="1" applyFill="1" applyBorder="1"/>
    <xf numFmtId="167" fontId="27" fillId="0" borderId="0" xfId="0" applyNumberFormat="1" applyFont="1" applyBorder="1"/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24" fillId="0" borderId="0" xfId="0" applyNumberFormat="1" applyFont="1" applyFill="1" applyBorder="1" applyAlignment="1" applyProtection="1">
      <alignment horizontal="centerContinuous"/>
    </xf>
    <xf numFmtId="49" fontId="23" fillId="0" borderId="0" xfId="0" applyNumberFormat="1" applyFont="1" applyFill="1" applyBorder="1" applyAlignment="1" applyProtection="1">
      <alignment horizontal="centerContinuous"/>
    </xf>
    <xf numFmtId="49" fontId="22" fillId="0" borderId="0" xfId="0" applyNumberFormat="1" applyFont="1" applyFill="1" applyBorder="1" applyAlignment="1" applyProtection="1"/>
    <xf numFmtId="49" fontId="28" fillId="0" borderId="0" xfId="0" applyNumberFormat="1" applyFont="1" applyFill="1" applyBorder="1" applyAlignment="1" applyProtection="1">
      <alignment horizontal="right"/>
    </xf>
    <xf numFmtId="49" fontId="25" fillId="0" borderId="0" xfId="0" applyNumberFormat="1" applyFont="1" applyFill="1" applyBorder="1" applyAlignment="1" applyProtection="1">
      <alignment horizontal="centerContinuous"/>
    </xf>
    <xf numFmtId="166" fontId="28" fillId="0" borderId="0" xfId="0" applyNumberFormat="1" applyFont="1" applyFill="1" applyBorder="1" applyAlignment="1" applyProtection="1">
      <alignment horizontal="right"/>
    </xf>
    <xf numFmtId="49" fontId="26" fillId="0" borderId="0" xfId="0" applyNumberFormat="1" applyFont="1" applyFill="1" applyBorder="1" applyAlignment="1" applyProtection="1">
      <alignment horizontal="centerContinuous"/>
    </xf>
    <xf numFmtId="0" fontId="22" fillId="0" borderId="0" xfId="0" applyNumberFormat="1" applyFont="1" applyFill="1" applyBorder="1" applyAlignment="1" applyProtection="1">
      <alignment horizontal="center"/>
    </xf>
    <xf numFmtId="49" fontId="23" fillId="0" borderId="0" xfId="0" applyNumberFormat="1" applyFont="1" applyFill="1" applyBorder="1" applyAlignment="1" applyProtection="1">
      <alignment horizontal="center"/>
    </xf>
    <xf numFmtId="49" fontId="22" fillId="0" borderId="0" xfId="0" applyNumberFormat="1" applyFont="1" applyFill="1" applyBorder="1" applyAlignment="1" applyProtection="1">
      <alignment horizontal="center"/>
    </xf>
    <xf numFmtId="49" fontId="23" fillId="0" borderId="34" xfId="0" applyNumberFormat="1" applyFont="1" applyFill="1" applyBorder="1" applyAlignment="1" applyProtection="1">
      <alignment horizontal="center"/>
    </xf>
    <xf numFmtId="49" fontId="23" fillId="0" borderId="0" xfId="0" applyNumberFormat="1" applyFont="1" applyFill="1" applyBorder="1" applyAlignment="1" applyProtection="1"/>
    <xf numFmtId="167" fontId="27" fillId="0" borderId="0" xfId="0" applyNumberFormat="1" applyFont="1" applyFill="1" applyBorder="1" applyAlignment="1" applyProtection="1"/>
    <xf numFmtId="167" fontId="27" fillId="0" borderId="35" xfId="0" applyNumberFormat="1" applyFont="1" applyFill="1" applyBorder="1" applyAlignment="1" applyProtection="1"/>
    <xf numFmtId="167" fontId="27" fillId="0" borderId="36" xfId="0" applyNumberFormat="1" applyFont="1" applyFill="1" applyBorder="1" applyAlignment="1" applyProtection="1"/>
    <xf numFmtId="167" fontId="27" fillId="0" borderId="37" xfId="0" applyNumberFormat="1" applyFont="1" applyFill="1" applyBorder="1" applyAlignment="1" applyProtection="1"/>
    <xf numFmtId="167" fontId="23" fillId="0" borderId="38" xfId="0" applyNumberFormat="1" applyFont="1" applyFill="1" applyBorder="1" applyAlignment="1" applyProtection="1"/>
    <xf numFmtId="49" fontId="16" fillId="0" borderId="0" xfId="0" applyNumberFormat="1" applyFont="1"/>
    <xf numFmtId="49" fontId="18" fillId="0" borderId="0" xfId="0" applyNumberFormat="1" applyFont="1"/>
    <xf numFmtId="49" fontId="15" fillId="0" borderId="29" xfId="0" applyNumberFormat="1" applyFont="1" applyBorder="1" applyAlignment="1">
      <alignment horizontal="center"/>
    </xf>
    <xf numFmtId="166" fontId="15" fillId="0" borderId="0" xfId="0" applyNumberFormat="1" applyFont="1"/>
    <xf numFmtId="175" fontId="15" fillId="0" borderId="0" xfId="0" applyNumberFormat="1" applyFont="1"/>
    <xf numFmtId="167" fontId="15" fillId="0" borderId="0" xfId="0" applyNumberFormat="1" applyFont="1"/>
    <xf numFmtId="49" fontId="14" fillId="0" borderId="0" xfId="0" applyNumberFormat="1" applyFont="1"/>
    <xf numFmtId="166" fontId="14" fillId="0" borderId="0" xfId="0" applyNumberFormat="1" applyFont="1"/>
    <xf numFmtId="175" fontId="14" fillId="0" borderId="0" xfId="0" applyNumberFormat="1" applyFont="1"/>
    <xf numFmtId="167" fontId="14" fillId="0" borderId="30" xfId="0" applyNumberFormat="1" applyFont="1" applyBorder="1"/>
    <xf numFmtId="167" fontId="15" fillId="0" borderId="32" xfId="0" applyNumberFormat="1" applyFont="1" applyBorder="1"/>
    <xf numFmtId="49" fontId="22" fillId="0" borderId="0" xfId="0" applyNumberFormat="1" applyFont="1" applyFill="1" applyBorder="1" applyAlignment="1" applyProtection="1">
      <alignment horizontal="centerContinuous"/>
    </xf>
    <xf numFmtId="166" fontId="23" fillId="0" borderId="0" xfId="0" applyNumberFormat="1" applyFont="1" applyFill="1" applyBorder="1" applyAlignment="1" applyProtection="1"/>
    <xf numFmtId="49" fontId="29" fillId="0" borderId="0" xfId="0" applyNumberFormat="1" applyFont="1" applyFill="1" applyBorder="1" applyAlignment="1" applyProtection="1"/>
    <xf numFmtId="167" fontId="23" fillId="0" borderId="0" xfId="0" applyNumberFormat="1" applyFont="1" applyFill="1" applyBorder="1" applyAlignment="1" applyProtection="1"/>
    <xf numFmtId="49" fontId="27" fillId="0" borderId="0" xfId="0" applyNumberFormat="1" applyFont="1" applyFill="1" applyBorder="1" applyAlignment="1" applyProtection="1"/>
    <xf numFmtId="166" fontId="27" fillId="0" borderId="0" xfId="0" applyNumberFormat="1" applyFont="1" applyFill="1" applyBorder="1" applyAlignment="1" applyProtection="1"/>
    <xf numFmtId="49" fontId="30" fillId="0" borderId="0" xfId="0" applyNumberFormat="1" applyFont="1" applyFill="1" applyBorder="1" applyAlignment="1" applyProtection="1"/>
    <xf numFmtId="49" fontId="30" fillId="0" borderId="0" xfId="0" applyNumberFormat="1" applyFont="1" applyFill="1" applyBorder="1" applyAlignment="1" applyProtection="1">
      <alignment horizontal="centerContinuous"/>
    </xf>
  </cellXfs>
  <cellStyles count="5">
    <cellStyle name="Comma" xfId="1" builtinId="3"/>
    <cellStyle name="Normal" xfId="0" builtinId="0"/>
    <cellStyle name="Normal_Annual Budget" xfId="4" xr:uid="{8A820318-27D0-4A04-81CB-715533DDEC73}"/>
    <cellStyle name="Normal_BvA" xfId="2" xr:uid="{44C2E547-96B8-4434-AB97-3CDE7C428321}"/>
    <cellStyle name="Percent" xfId="3" builtinId="5"/>
  </cellStyles>
  <dxfs count="0"/>
  <tableStyles count="0" defaultTableStyle="TableStyleMedium2" defaultPivotStyle="PivotStyleLight16"/>
  <colors>
    <indexedColors>
      <rgbColor rgb="FF000000"/>
      <rgbColor rgb="FFFDEADA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B97135"/>
      <rgbColor rgb="FF800080"/>
      <rgbColor rgb="FF008080"/>
      <rgbColor rgb="FFBFBFBF"/>
      <rgbColor rgb="FF808080"/>
      <rgbColor rgb="FFA5B6CB"/>
      <rgbColor rgb="FF993366"/>
      <rgbColor rgb="FFEBF1DE"/>
      <rgbColor rgb="FFDBEEF4"/>
      <rgbColor rgb="FF660066"/>
      <rgbColor rgb="FFFF8080"/>
      <rgbColor rgb="FF0066CC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CD5B5"/>
      <rgbColor rgb="FF99CCFF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8CBAD"/>
      <color rgb="FFF4B183"/>
      <color rgb="FFB7DEE8"/>
      <color rgb="FFDBEE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228600</xdr:colOff>
      <xdr:row>1</xdr:row>
      <xdr:rowOff>28575</xdr:rowOff>
    </xdr:to>
    <xdr:pic>
      <xdr:nvPicPr>
        <xdr:cNvPr id="2" name="FILTER" hidden="1">
          <a:extLst>
            <a:ext uri="{FF2B5EF4-FFF2-40B4-BE49-F238E27FC236}">
              <a16:creationId xmlns:a16="http://schemas.microsoft.com/office/drawing/2014/main" id="{092A70E6-4274-4856-8632-6ED819831F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228600</xdr:colOff>
      <xdr:row>1</xdr:row>
      <xdr:rowOff>28575</xdr:rowOff>
    </xdr:to>
    <xdr:pic>
      <xdr:nvPicPr>
        <xdr:cNvPr id="3" name="HEADER" hidden="1">
          <a:extLst>
            <a:ext uri="{FF2B5EF4-FFF2-40B4-BE49-F238E27FC236}">
              <a16:creationId xmlns:a16="http://schemas.microsoft.com/office/drawing/2014/main" id="{0D76C05D-5C6B-4F2F-9B1B-2A17C1D64E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1</xdr:row>
      <xdr:rowOff>38100</xdr:rowOff>
    </xdr:to>
    <xdr:pic>
      <xdr:nvPicPr>
        <xdr:cNvPr id="4" name="FILTER" hidden="1">
          <a:extLst>
            <a:ext uri="{FF2B5EF4-FFF2-40B4-BE49-F238E27FC236}">
              <a16:creationId xmlns:a16="http://schemas.microsoft.com/office/drawing/2014/main" id="{06B334EE-B16F-4EF5-A9D6-FE0457A3A8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00" cy="2381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1</xdr:row>
      <xdr:rowOff>38100</xdr:rowOff>
    </xdr:to>
    <xdr:pic>
      <xdr:nvPicPr>
        <xdr:cNvPr id="5" name="HEADER" hidden="1">
          <a:extLst>
            <a:ext uri="{FF2B5EF4-FFF2-40B4-BE49-F238E27FC236}">
              <a16:creationId xmlns:a16="http://schemas.microsoft.com/office/drawing/2014/main" id="{5D2A1700-3721-4B77-B4C6-1862EAD81D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952500" cy="2381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304800</xdr:colOff>
      <xdr:row>1</xdr:row>
      <xdr:rowOff>28575</xdr:rowOff>
    </xdr:to>
    <xdr:pic>
      <xdr:nvPicPr>
        <xdr:cNvPr id="6" name="FILTER" hidden="1">
          <a:extLst>
            <a:ext uri="{FF2B5EF4-FFF2-40B4-BE49-F238E27FC236}">
              <a16:creationId xmlns:a16="http://schemas.microsoft.com/office/drawing/2014/main" id="{F13AA889-5548-4941-A887-9F65B7D871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304800</xdr:colOff>
      <xdr:row>1</xdr:row>
      <xdr:rowOff>28575</xdr:rowOff>
    </xdr:to>
    <xdr:pic>
      <xdr:nvPicPr>
        <xdr:cNvPr id="7" name="HEADER" hidden="1">
          <a:extLst>
            <a:ext uri="{FF2B5EF4-FFF2-40B4-BE49-F238E27FC236}">
              <a16:creationId xmlns:a16="http://schemas.microsoft.com/office/drawing/2014/main" id="{897037C1-1360-4D60-8AC6-7F5F26CD17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50"/>
  <sheetViews>
    <sheetView tabSelected="1" zoomScaleNormal="100" zoomScalePageLayoutView="60" workbookViewId="0">
      <selection activeCell="D10" sqref="D10"/>
    </sheetView>
  </sheetViews>
  <sheetFormatPr defaultRowHeight="15" x14ac:dyDescent="0.25"/>
  <cols>
    <col min="1" max="1" width="8.28515625"/>
    <col min="2" max="2" width="14.28515625" customWidth="1"/>
    <col min="3" max="3" width="16.5703125" bestFit="1" customWidth="1"/>
    <col min="4" max="4" width="19.7109375" bestFit="1" customWidth="1"/>
    <col min="5" max="5" width="20.5703125" bestFit="1" customWidth="1"/>
    <col min="6" max="6" width="13.85546875"/>
    <col min="7" max="7" width="10"/>
    <col min="8" max="8" width="39.85546875" bestFit="1" customWidth="1"/>
    <col min="9" max="9" width="11.140625" bestFit="1" customWidth="1"/>
    <col min="10" max="10" width="11.5703125" bestFit="1" customWidth="1"/>
    <col min="11" max="11" width="12.140625" bestFit="1" customWidth="1"/>
    <col min="12" max="12" width="11.5703125"/>
    <col min="13" max="256" width="10"/>
    <col min="257" max="1025" width="11.5703125"/>
  </cols>
  <sheetData>
    <row r="1" spans="1:256" ht="22.5" x14ac:dyDescent="0.3">
      <c r="A1" s="1" t="s">
        <v>0</v>
      </c>
      <c r="B1" s="2" t="s">
        <v>1</v>
      </c>
      <c r="C1" s="1"/>
      <c r="D1" s="1"/>
      <c r="E1" s="1"/>
      <c r="F1" s="1"/>
      <c r="G1" s="1"/>
      <c r="H1" s="3"/>
      <c r="I1" s="3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5.75" x14ac:dyDescent="0.25">
      <c r="A2" s="1"/>
      <c r="B2" s="4">
        <v>43497</v>
      </c>
      <c r="C2" s="1"/>
      <c r="D2" s="1"/>
      <c r="E2" s="1"/>
      <c r="F2" s="1"/>
      <c r="G2" s="1"/>
      <c r="H2" s="5"/>
      <c r="I2" s="5"/>
      <c r="J2" s="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7.25" customHeight="1" x14ac:dyDescent="0.25">
      <c r="A3" s="1"/>
      <c r="B3" s="1"/>
      <c r="C3" s="1"/>
      <c r="D3" s="1"/>
      <c r="E3" s="1"/>
      <c r="F3" s="1"/>
      <c r="G3" s="1"/>
      <c r="H3" s="3"/>
      <c r="I3" s="3"/>
      <c r="J3" s="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x14ac:dyDescent="0.25">
      <c r="A4" s="1"/>
      <c r="B4" s="1"/>
      <c r="C4" s="1"/>
      <c r="D4" s="1"/>
      <c r="E4" s="1"/>
      <c r="F4" s="1"/>
      <c r="G4" s="1"/>
      <c r="H4" s="1"/>
      <c r="I4" s="6"/>
      <c r="J4" s="6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x14ac:dyDescent="0.25">
      <c r="A5" s="1"/>
      <c r="B5" s="3"/>
      <c r="C5" s="235" t="s">
        <v>2</v>
      </c>
      <c r="D5" s="235"/>
      <c r="E5" s="235"/>
      <c r="F5" s="1"/>
      <c r="G5" s="1"/>
      <c r="H5" s="1"/>
      <c r="I5" s="6"/>
      <c r="J5" s="6"/>
      <c r="K5" s="3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x14ac:dyDescent="0.25">
      <c r="A6" s="1"/>
      <c r="B6" s="3"/>
      <c r="C6" s="3"/>
      <c r="D6" s="3"/>
      <c r="E6" s="3"/>
      <c r="F6" s="1"/>
      <c r="G6" s="1"/>
      <c r="H6" s="236" t="s">
        <v>3</v>
      </c>
      <c r="I6" s="236"/>
      <c r="J6" s="7"/>
      <c r="K6" s="3"/>
      <c r="L6" s="3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x14ac:dyDescent="0.25">
      <c r="A7" s="1"/>
      <c r="B7" s="8"/>
      <c r="C7" s="9" t="s">
        <v>4</v>
      </c>
      <c r="D7" s="9" t="s">
        <v>5</v>
      </c>
      <c r="E7" s="9" t="s">
        <v>6</v>
      </c>
      <c r="F7" s="1"/>
      <c r="G7" s="1"/>
      <c r="H7" s="10" t="s">
        <v>7</v>
      </c>
      <c r="I7" s="11">
        <f>F32</f>
        <v>1912032.49</v>
      </c>
      <c r="J7" s="1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x14ac:dyDescent="0.25">
      <c r="A8" s="1"/>
      <c r="B8" s="13" t="s">
        <v>8</v>
      </c>
      <c r="C8" s="118">
        <f>'BvA Summary'!N11</f>
        <v>3607067.05</v>
      </c>
      <c r="D8" s="118">
        <f>'BvA Summary'!O11</f>
        <v>3335004.96</v>
      </c>
      <c r="E8" s="14">
        <f>C8-D8</f>
        <v>272062.08999999985</v>
      </c>
      <c r="F8" s="15"/>
      <c r="G8" s="1"/>
      <c r="H8" s="16" t="s">
        <v>9</v>
      </c>
      <c r="I8" s="17">
        <f>C10</f>
        <v>3274100.74</v>
      </c>
      <c r="J8" s="12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x14ac:dyDescent="0.25">
      <c r="A9" s="1"/>
      <c r="B9" s="18"/>
      <c r="C9" s="119"/>
      <c r="D9" s="19"/>
      <c r="E9" s="20"/>
      <c r="F9" s="1"/>
      <c r="G9" s="1"/>
      <c r="H9" s="21" t="s">
        <v>10</v>
      </c>
      <c r="I9" s="22">
        <f>(I7/I8)*365</f>
        <v>213.15527965397914</v>
      </c>
      <c r="J9" s="12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x14ac:dyDescent="0.25">
      <c r="A10" s="1"/>
      <c r="B10" s="13" t="s">
        <v>11</v>
      </c>
      <c r="C10" s="118">
        <f>'BvA Summary'!N25</f>
        <v>3274100.74</v>
      </c>
      <c r="D10" s="118">
        <f>'BvA Summary'!O25</f>
        <v>3219305.68</v>
      </c>
      <c r="E10" s="14">
        <f>C10-D10</f>
        <v>54795.060000000056</v>
      </c>
      <c r="F10" s="1"/>
      <c r="G10" s="1"/>
      <c r="H10" s="3"/>
      <c r="I10" s="3"/>
      <c r="J10" s="3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x14ac:dyDescent="0.25">
      <c r="A11" s="1"/>
      <c r="B11" s="18"/>
      <c r="C11" s="119"/>
      <c r="D11" s="23"/>
      <c r="E11" s="19"/>
      <c r="F11" s="1"/>
      <c r="G11" s="1"/>
      <c r="H11" s="3"/>
      <c r="I11" s="3"/>
      <c r="J11" s="3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25.5" customHeight="1" x14ac:dyDescent="0.25">
      <c r="A12" s="1"/>
      <c r="B12" s="8" t="s">
        <v>12</v>
      </c>
      <c r="C12" s="120">
        <f>C8-C10</f>
        <v>332966.30999999959</v>
      </c>
      <c r="D12" s="24">
        <f>D8-D10</f>
        <v>115699.2799999998</v>
      </c>
      <c r="E12" s="24">
        <f>E8-E10</f>
        <v>217267.0299999998</v>
      </c>
      <c r="F12" s="1"/>
      <c r="G12" s="1"/>
      <c r="H12" s="236" t="s">
        <v>13</v>
      </c>
      <c r="I12" s="236"/>
      <c r="J12" s="236"/>
      <c r="K12" s="25" t="s">
        <v>14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x14ac:dyDescent="0.25">
      <c r="A13" s="1"/>
      <c r="B13" s="26"/>
      <c r="C13" s="26"/>
      <c r="D13" s="26"/>
      <c r="E13" s="26"/>
      <c r="F13" s="1"/>
      <c r="G13" s="1"/>
      <c r="H13" s="27" t="s">
        <v>15</v>
      </c>
      <c r="I13" s="28">
        <f>'BvA Detail'!P51</f>
        <v>1920552.71</v>
      </c>
      <c r="J13" s="3">
        <f>I13/I27</f>
        <v>0.58658937598847372</v>
      </c>
      <c r="K13" s="29">
        <v>0.7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x14ac:dyDescent="0.25">
      <c r="A14" s="1"/>
      <c r="B14" s="26"/>
      <c r="C14" s="26"/>
      <c r="D14" s="26"/>
      <c r="E14" s="26"/>
      <c r="F14" s="1"/>
      <c r="G14" s="1"/>
      <c r="H14" s="27" t="s">
        <v>16</v>
      </c>
      <c r="I14" s="28">
        <f>'BvA Detail'!P72</f>
        <v>92839.88</v>
      </c>
      <c r="J14" s="3">
        <f>I14/I27</f>
        <v>2.8355840999565583E-2</v>
      </c>
      <c r="K14" s="30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x14ac:dyDescent="0.25">
      <c r="A15" s="1"/>
      <c r="B15" s="3"/>
      <c r="C15" s="237" t="s">
        <v>1172</v>
      </c>
      <c r="D15" s="237"/>
      <c r="E15" s="237"/>
      <c r="F15" s="1"/>
      <c r="G15" s="1"/>
      <c r="H15" s="27" t="s">
        <v>17</v>
      </c>
      <c r="I15" s="28">
        <f>'BvA Detail'!P90</f>
        <v>185191.32</v>
      </c>
      <c r="J15" s="3">
        <f>I15/I27</f>
        <v>5.6562499051266216E-2</v>
      </c>
      <c r="K15" s="30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x14ac:dyDescent="0.25">
      <c r="A16" s="1"/>
      <c r="B16" s="3"/>
      <c r="C16" s="3"/>
      <c r="D16" s="3"/>
      <c r="E16" s="3"/>
      <c r="F16" s="1"/>
      <c r="G16" s="1"/>
      <c r="H16" s="27" t="s">
        <v>18</v>
      </c>
      <c r="I16" s="28">
        <f>'BvA Detail'!P100</f>
        <v>2187.2199999999998</v>
      </c>
      <c r="J16" s="3">
        <f>I16/I27</f>
        <v>6.6803686681919259E-4</v>
      </c>
      <c r="K16" s="30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x14ac:dyDescent="0.25">
      <c r="A17" s="1"/>
      <c r="B17" s="8"/>
      <c r="C17" s="9" t="s">
        <v>4</v>
      </c>
      <c r="D17" s="9" t="s">
        <v>5</v>
      </c>
      <c r="E17" s="9" t="s">
        <v>6</v>
      </c>
      <c r="F17" s="1"/>
      <c r="G17" s="1"/>
      <c r="H17" s="27" t="s">
        <v>19</v>
      </c>
      <c r="I17" s="28">
        <f>'BvA Detail'!P145</f>
        <v>476701.26999999996</v>
      </c>
      <c r="J17" s="3">
        <f>I17/I27</f>
        <v>0.14559761835550605</v>
      </c>
      <c r="K17" s="29">
        <v>0.15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x14ac:dyDescent="0.25">
      <c r="A18" s="1"/>
      <c r="B18" s="13" t="s">
        <v>8</v>
      </c>
      <c r="C18" s="118">
        <f>'BvA Summary'!L11</f>
        <v>425939.06000000006</v>
      </c>
      <c r="D18" s="216">
        <v>417828.36</v>
      </c>
      <c r="E18" s="14">
        <f>C18-D18</f>
        <v>8110.7000000000698</v>
      </c>
      <c r="F18" s="31"/>
      <c r="G18" s="1"/>
      <c r="H18" s="27" t="s">
        <v>20</v>
      </c>
      <c r="I18" s="28">
        <f>'BvA Detail'!P149</f>
        <v>52529.3</v>
      </c>
      <c r="J18" s="3">
        <f>I18/I27</f>
        <v>1.6043886297768591E-2</v>
      </c>
      <c r="K18" s="30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x14ac:dyDescent="0.25">
      <c r="A19" s="1"/>
      <c r="B19" s="18"/>
      <c r="C19" s="118"/>
      <c r="D19" s="20"/>
      <c r="E19" s="20"/>
      <c r="F19" s="1"/>
      <c r="G19" s="1"/>
      <c r="H19" s="27" t="s">
        <v>21</v>
      </c>
      <c r="I19" s="28">
        <f>'BvA Detail'!P170</f>
        <v>394043.94</v>
      </c>
      <c r="J19" s="3">
        <f>I19/I27</f>
        <v>0.12035180689034022</v>
      </c>
      <c r="K19" s="29">
        <v>0.15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13.5" customHeight="1" x14ac:dyDescent="0.25">
      <c r="A20" s="1"/>
      <c r="B20" s="13" t="s">
        <v>11</v>
      </c>
      <c r="C20" s="118">
        <f>'BvA Summary'!L25</f>
        <v>416791.93</v>
      </c>
      <c r="D20" s="216">
        <v>401894.86</v>
      </c>
      <c r="E20" s="14">
        <f>C20-D20</f>
        <v>14897.070000000007</v>
      </c>
      <c r="F20" s="1"/>
      <c r="G20" s="1"/>
      <c r="H20" s="27" t="s">
        <v>22</v>
      </c>
      <c r="I20" s="28">
        <f>'BvA Detail'!P173</f>
        <v>0</v>
      </c>
      <c r="J20" s="3">
        <f>I20/I27</f>
        <v>0</v>
      </c>
      <c r="K20" s="30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x14ac:dyDescent="0.25">
      <c r="A21" s="1"/>
      <c r="B21" s="18"/>
      <c r="C21" s="119"/>
      <c r="D21" s="23"/>
      <c r="E21" s="19"/>
      <c r="F21" s="1"/>
      <c r="G21" s="1"/>
      <c r="H21" s="27" t="s">
        <v>23</v>
      </c>
      <c r="I21" s="28">
        <f>'BvA Detail'!P178</f>
        <v>199.6</v>
      </c>
      <c r="J21" s="3">
        <f>I21/I27</f>
        <v>6.096330438506911E-5</v>
      </c>
      <c r="K21" s="30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x14ac:dyDescent="0.25">
      <c r="A22" s="1"/>
      <c r="B22" s="8" t="s">
        <v>12</v>
      </c>
      <c r="C22" s="120">
        <f>C18-C20</f>
        <v>9147.1300000000629</v>
      </c>
      <c r="D22" s="24">
        <f>D18-D20</f>
        <v>15933.5</v>
      </c>
      <c r="E22" s="24">
        <f>E18-E20</f>
        <v>-6786.3699999999371</v>
      </c>
      <c r="F22" s="1"/>
      <c r="G22" s="1"/>
      <c r="H22" s="27" t="s">
        <v>24</v>
      </c>
      <c r="I22" s="28">
        <f>'BvA Detail'!P186</f>
        <v>135355.5</v>
      </c>
      <c r="J22" s="3">
        <f>I22/I27</f>
        <v>4.1341275284034175E-2</v>
      </c>
      <c r="K22" s="30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x14ac:dyDescent="0.25">
      <c r="A23" s="1"/>
      <c r="B23" s="1"/>
      <c r="C23" s="1"/>
      <c r="D23" s="1"/>
      <c r="E23" s="1"/>
      <c r="F23" s="1"/>
      <c r="G23" s="1"/>
      <c r="H23" s="27" t="s">
        <v>25</v>
      </c>
      <c r="I23" s="28">
        <v>0</v>
      </c>
      <c r="J23" s="3">
        <f>I23/I27</f>
        <v>0</v>
      </c>
      <c r="K23" s="30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x14ac:dyDescent="0.25">
      <c r="A24" s="1"/>
      <c r="B24" s="1"/>
      <c r="C24" s="1"/>
      <c r="D24" s="1"/>
      <c r="E24" s="1"/>
      <c r="F24" s="1"/>
      <c r="G24" s="1"/>
      <c r="H24" s="27" t="s">
        <v>26</v>
      </c>
      <c r="I24" s="28">
        <f>'BvA Detail'!P190</f>
        <v>0</v>
      </c>
      <c r="J24" s="3">
        <f>I24/I27</f>
        <v>0</v>
      </c>
      <c r="K24" s="30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x14ac:dyDescent="0.25">
      <c r="A25" s="1"/>
      <c r="B25" s="1"/>
      <c r="C25" s="1"/>
      <c r="D25" s="1"/>
      <c r="E25" s="1"/>
      <c r="F25" s="1"/>
      <c r="G25" s="1"/>
      <c r="H25" s="27" t="s">
        <v>27</v>
      </c>
      <c r="I25" s="28">
        <f>'BvA Detail'!P191</f>
        <v>14500</v>
      </c>
      <c r="J25" s="3">
        <f>I25/I27</f>
        <v>4.4286969618411928E-3</v>
      </c>
      <c r="K25" s="30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x14ac:dyDescent="0.25">
      <c r="A26" s="1"/>
      <c r="B26" s="1"/>
      <c r="C26" s="1"/>
      <c r="D26" s="1"/>
      <c r="E26" s="1"/>
      <c r="F26" s="1"/>
      <c r="G26" s="1"/>
      <c r="H26" s="32"/>
      <c r="I26" s="3"/>
      <c r="J26" s="3"/>
      <c r="K26" s="30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x14ac:dyDescent="0.25">
      <c r="A27" s="1"/>
      <c r="B27" s="1"/>
      <c r="C27" s="1"/>
      <c r="D27" s="1"/>
      <c r="E27" s="1"/>
      <c r="F27" s="1"/>
      <c r="G27" s="1"/>
      <c r="H27" s="21" t="s">
        <v>28</v>
      </c>
      <c r="I27" s="33">
        <f>SUM(I13:I26)</f>
        <v>3274100.7399999998</v>
      </c>
      <c r="J27" s="34">
        <f>SUM(J13:J26)</f>
        <v>0.99999999999999989</v>
      </c>
      <c r="K27" s="35"/>
      <c r="L27" s="3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x14ac:dyDescent="0.25">
      <c r="A28" s="1"/>
      <c r="B28" s="1"/>
      <c r="C28" s="1"/>
      <c r="D28" s="1"/>
      <c r="E28" s="1"/>
      <c r="F28" s="1"/>
      <c r="G28" s="1"/>
      <c r="H28" s="3"/>
      <c r="I28" s="3"/>
      <c r="J28" s="3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x14ac:dyDescent="0.25">
      <c r="A29" s="1"/>
      <c r="B29" s="36"/>
      <c r="C29" s="37"/>
      <c r="D29" s="37"/>
      <c r="E29" s="37"/>
      <c r="F29" s="38" t="s">
        <v>1173</v>
      </c>
      <c r="G29" s="1"/>
      <c r="H29" s="238" t="s">
        <v>29</v>
      </c>
      <c r="I29" s="238"/>
      <c r="J29" s="238"/>
      <c r="K29" s="238"/>
      <c r="L29" s="238"/>
      <c r="M29" s="238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22.5" x14ac:dyDescent="0.25">
      <c r="A30" s="1"/>
      <c r="B30" s="16" t="s">
        <v>30</v>
      </c>
      <c r="C30" s="12"/>
      <c r="D30" s="12"/>
      <c r="E30" s="12"/>
      <c r="F30" s="30"/>
      <c r="G30" s="1"/>
      <c r="H30" s="13"/>
      <c r="I30" s="39" t="s">
        <v>31</v>
      </c>
      <c r="J30" s="40" t="s">
        <v>32</v>
      </c>
      <c r="K30" s="40" t="s">
        <v>33</v>
      </c>
      <c r="L30" s="40" t="s">
        <v>34</v>
      </c>
      <c r="M30" s="40" t="s">
        <v>35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x14ac:dyDescent="0.25">
      <c r="A31" s="1"/>
      <c r="B31" s="41"/>
      <c r="C31" s="42" t="s">
        <v>36</v>
      </c>
      <c r="D31" s="12"/>
      <c r="E31" s="12"/>
      <c r="F31" s="30"/>
      <c r="G31" s="1"/>
      <c r="H31" s="43" t="s">
        <v>37</v>
      </c>
      <c r="I31" s="44">
        <f>F34/F43</f>
        <v>8.3231088876027481</v>
      </c>
      <c r="J31" s="45" t="s">
        <v>38</v>
      </c>
      <c r="K31" s="46" t="s">
        <v>39</v>
      </c>
      <c r="L31" s="46" t="s">
        <v>40</v>
      </c>
      <c r="M31" s="46" t="s">
        <v>41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x14ac:dyDescent="0.25">
      <c r="A32" s="1"/>
      <c r="B32" s="41"/>
      <c r="C32" s="12"/>
      <c r="D32" s="42" t="s">
        <v>42</v>
      </c>
      <c r="E32" s="12"/>
      <c r="F32" s="115">
        <f>'Balance Sheet'!G16</f>
        <v>1912032.49</v>
      </c>
      <c r="G32" s="1"/>
      <c r="H32" s="43"/>
      <c r="I32" s="47"/>
      <c r="J32" s="46"/>
      <c r="K32" s="46"/>
      <c r="L32" s="46"/>
      <c r="M32" s="46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x14ac:dyDescent="0.25">
      <c r="A33" s="1"/>
      <c r="B33" s="41"/>
      <c r="C33" s="12"/>
      <c r="D33" s="42" t="s">
        <v>43</v>
      </c>
      <c r="E33" s="12"/>
      <c r="F33" s="116">
        <f>'Balance Sheet'!G27+'Balance Sheet'!G24</f>
        <v>63895.200000000004</v>
      </c>
      <c r="G33" s="1"/>
      <c r="H33" s="48" t="s">
        <v>44</v>
      </c>
      <c r="I33" s="44">
        <f>I9</f>
        <v>213.15527965397914</v>
      </c>
      <c r="J33" s="49" t="s">
        <v>45</v>
      </c>
      <c r="K33" s="50" t="s">
        <v>46</v>
      </c>
      <c r="L33" s="50" t="s">
        <v>47</v>
      </c>
      <c r="M33" s="50" t="s">
        <v>48</v>
      </c>
    </row>
    <row r="34" spans="1:256" x14ac:dyDescent="0.25">
      <c r="A34" s="6"/>
      <c r="B34" s="51"/>
      <c r="C34" s="42" t="s">
        <v>49</v>
      </c>
      <c r="D34" s="52"/>
      <c r="E34" s="52"/>
      <c r="F34" s="115">
        <f>SUM(F32:F33)</f>
        <v>1975927.69</v>
      </c>
      <c r="G34" s="6"/>
      <c r="H34" s="48"/>
      <c r="I34" s="44"/>
      <c r="J34" s="50"/>
      <c r="K34" s="50"/>
      <c r="L34" s="50"/>
      <c r="M34" s="50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x14ac:dyDescent="0.25">
      <c r="A35" s="6"/>
      <c r="B35" s="51"/>
      <c r="C35" s="42" t="s">
        <v>50</v>
      </c>
      <c r="D35" s="52"/>
      <c r="E35" s="52"/>
      <c r="F35" s="115">
        <f>'Balance Sheet'!G42</f>
        <v>534235.29</v>
      </c>
      <c r="G35" s="6"/>
      <c r="H35" s="48" t="s">
        <v>51</v>
      </c>
      <c r="I35" s="44" t="s">
        <v>52</v>
      </c>
      <c r="J35" s="50" t="s">
        <v>53</v>
      </c>
      <c r="K35" s="50" t="s">
        <v>54</v>
      </c>
      <c r="L35" s="50"/>
      <c r="M35" s="50" t="s">
        <v>55</v>
      </c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x14ac:dyDescent="0.25">
      <c r="A36" s="6"/>
      <c r="B36" s="16" t="s">
        <v>56</v>
      </c>
      <c r="C36" s="52"/>
      <c r="D36" s="52"/>
      <c r="E36" s="52"/>
      <c r="F36" s="114">
        <f>SUM(F34:F35)</f>
        <v>2510162.98</v>
      </c>
      <c r="G36" s="6"/>
      <c r="H36" s="48"/>
      <c r="I36" s="44"/>
      <c r="J36" s="50"/>
      <c r="K36" s="50"/>
      <c r="L36" s="50"/>
      <c r="M36" s="50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x14ac:dyDescent="0.25">
      <c r="A37" s="6"/>
      <c r="B37" s="51"/>
      <c r="C37" s="52"/>
      <c r="D37" s="52"/>
      <c r="E37" s="52"/>
      <c r="F37" s="115"/>
      <c r="G37" s="6"/>
      <c r="H37" s="48" t="s">
        <v>57</v>
      </c>
      <c r="I37" s="44" t="s">
        <v>58</v>
      </c>
      <c r="J37" s="49" t="s">
        <v>58</v>
      </c>
      <c r="K37" s="50"/>
      <c r="L37" s="50"/>
      <c r="M37" s="50" t="s">
        <v>59</v>
      </c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x14ac:dyDescent="0.25">
      <c r="A38" s="6"/>
      <c r="B38" s="51"/>
      <c r="C38" s="42" t="s">
        <v>60</v>
      </c>
      <c r="D38" s="52"/>
      <c r="E38" s="52"/>
      <c r="F38" s="115"/>
      <c r="G38" s="6"/>
      <c r="H38" s="48"/>
      <c r="I38" s="44"/>
      <c r="J38" s="50"/>
      <c r="K38" s="50"/>
      <c r="L38" s="50"/>
      <c r="M38" s="50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x14ac:dyDescent="0.25">
      <c r="A39" s="6"/>
      <c r="B39" s="51"/>
      <c r="C39" s="52"/>
      <c r="D39" s="42" t="s">
        <v>61</v>
      </c>
      <c r="E39" s="52"/>
      <c r="F39" s="115"/>
      <c r="G39" s="6"/>
      <c r="H39" s="54" t="s">
        <v>62</v>
      </c>
      <c r="I39" s="55">
        <f>C12/C8</f>
        <v>9.2309431841584313E-2</v>
      </c>
      <c r="J39" s="50" t="s">
        <v>63</v>
      </c>
      <c r="K39" s="49" t="s">
        <v>64</v>
      </c>
      <c r="L39" s="50" t="s">
        <v>65</v>
      </c>
      <c r="M39" s="50" t="s">
        <v>66</v>
      </c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x14ac:dyDescent="0.25">
      <c r="A40" s="6"/>
      <c r="B40" s="51"/>
      <c r="C40" s="52"/>
      <c r="D40" s="52"/>
      <c r="E40" s="42" t="s">
        <v>67</v>
      </c>
      <c r="F40" s="115">
        <f>'Balance Sheet'!G49</f>
        <v>80194.23</v>
      </c>
      <c r="G40" s="6"/>
      <c r="H40" s="48"/>
      <c r="I40" s="44"/>
      <c r="J40" s="50"/>
      <c r="K40" s="50"/>
      <c r="L40" s="50"/>
      <c r="M40" s="50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x14ac:dyDescent="0.25">
      <c r="A41" s="6"/>
      <c r="B41" s="51"/>
      <c r="C41" s="52"/>
      <c r="D41" s="52"/>
      <c r="E41" s="52"/>
      <c r="F41" s="115"/>
      <c r="G41" s="6"/>
      <c r="H41" s="54" t="s">
        <v>68</v>
      </c>
      <c r="I41" s="55">
        <f>F45/F36</f>
        <v>9.4576568092004917E-2</v>
      </c>
      <c r="J41" s="49" t="s">
        <v>69</v>
      </c>
      <c r="K41" s="50" t="s">
        <v>70</v>
      </c>
      <c r="L41" s="56" t="s">
        <v>71</v>
      </c>
      <c r="M41" s="50" t="s">
        <v>72</v>
      </c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x14ac:dyDescent="0.25">
      <c r="A42" s="6"/>
      <c r="B42" s="51"/>
      <c r="C42" s="52"/>
      <c r="D42" s="52"/>
      <c r="E42" s="42" t="s">
        <v>73</v>
      </c>
      <c r="F42" s="116">
        <f>'Balance Sheet'!G52+'Balance Sheet'!G60</f>
        <v>157208.37</v>
      </c>
      <c r="G42" s="6"/>
      <c r="H42" s="48"/>
      <c r="I42" s="57"/>
      <c r="J42" s="48"/>
      <c r="K42" s="48"/>
      <c r="L42" s="48"/>
      <c r="M42" s="48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x14ac:dyDescent="0.25">
      <c r="A43" s="6"/>
      <c r="B43" s="51"/>
      <c r="C43" s="52"/>
      <c r="D43" s="42" t="s">
        <v>74</v>
      </c>
      <c r="E43" s="52"/>
      <c r="F43" s="115">
        <f>SUM(F40:F42)</f>
        <v>237402.59999999998</v>
      </c>
      <c r="G43" s="6"/>
      <c r="H43" s="28"/>
      <c r="I43" s="28"/>
      <c r="J43" s="28"/>
      <c r="K43" s="28"/>
      <c r="L43" s="28"/>
      <c r="M43" s="28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x14ac:dyDescent="0.25">
      <c r="A44" s="6"/>
      <c r="B44" s="51"/>
      <c r="C44" s="52"/>
      <c r="D44" s="42" t="s">
        <v>75</v>
      </c>
      <c r="E44" s="52"/>
      <c r="F44" s="116">
        <v>0</v>
      </c>
      <c r="G44" s="6"/>
      <c r="H44" s="58"/>
      <c r="I44" s="58"/>
      <c r="J44" s="28"/>
      <c r="K44" s="52"/>
      <c r="L44" s="28"/>
      <c r="M44" s="28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x14ac:dyDescent="0.25">
      <c r="A45" s="6"/>
      <c r="B45" s="51"/>
      <c r="C45" s="42" t="s">
        <v>76</v>
      </c>
      <c r="D45" s="52"/>
      <c r="E45" s="52"/>
      <c r="F45" s="115">
        <f>F44+F42+F40</f>
        <v>237402.59999999998</v>
      </c>
      <c r="G45" s="6"/>
      <c r="H45" s="28"/>
      <c r="I45" s="28"/>
      <c r="J45" s="28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x14ac:dyDescent="0.25">
      <c r="A46" s="6"/>
      <c r="B46" s="51"/>
      <c r="C46" s="42" t="s">
        <v>77</v>
      </c>
      <c r="D46" s="52"/>
      <c r="E46" s="52"/>
      <c r="F46" s="115">
        <f>'Balance Sheet'!G67</f>
        <v>2272760.38</v>
      </c>
      <c r="G46" s="6"/>
      <c r="H46" s="28"/>
      <c r="I46" s="28"/>
      <c r="J46" s="28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x14ac:dyDescent="0.25">
      <c r="A47" s="6"/>
      <c r="B47" s="16" t="s">
        <v>78</v>
      </c>
      <c r="C47" s="52"/>
      <c r="D47" s="52"/>
      <c r="E47" s="52"/>
      <c r="F47" s="114">
        <f>SUM(F45:F46)</f>
        <v>2510162.98</v>
      </c>
      <c r="G47" s="6"/>
      <c r="H47" s="52"/>
      <c r="I47" s="52"/>
      <c r="J47" s="28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x14ac:dyDescent="0.25">
      <c r="A48" s="6"/>
      <c r="B48" s="51"/>
      <c r="C48" s="52"/>
      <c r="D48" s="52"/>
      <c r="E48" s="52"/>
      <c r="F48" s="53"/>
      <c r="G48" s="6"/>
      <c r="H48" s="28"/>
      <c r="I48" s="28"/>
      <c r="J48" s="28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x14ac:dyDescent="0.25">
      <c r="A49" s="6"/>
      <c r="B49" s="51"/>
      <c r="C49" s="52"/>
      <c r="D49" s="52"/>
      <c r="E49" s="52"/>
      <c r="F49" s="53">
        <f>F36-F47</f>
        <v>0</v>
      </c>
      <c r="G49" s="6"/>
      <c r="H49" s="58"/>
      <c r="I49" s="58"/>
      <c r="J49" s="28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x14ac:dyDescent="0.25">
      <c r="A50" s="6"/>
      <c r="B50" s="59"/>
      <c r="C50" s="60"/>
      <c r="D50" s="60"/>
      <c r="E50" s="60"/>
      <c r="F50" s="61"/>
      <c r="G50" s="6"/>
      <c r="H50" s="28"/>
      <c r="I50" s="28"/>
      <c r="J50" s="28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</sheetData>
  <mergeCells count="5">
    <mergeCell ref="C5:E5"/>
    <mergeCell ref="H6:I6"/>
    <mergeCell ref="H12:J12"/>
    <mergeCell ref="C15:E15"/>
    <mergeCell ref="H29:M29"/>
  </mergeCells>
  <pageMargins left="0.78749999999999998" right="0.78749999999999998" top="1.0249999999999999" bottom="1.0249999999999999" header="0.78749999999999998" footer="0.78749999999999998"/>
  <pageSetup paperSize="0" scale="0" orientation="portrait" usePrinterDefaults="0" useFirstPageNumber="1" horizontalDpi="0" verticalDpi="0" copies="0"/>
  <headerFooter>
    <oddHeader>&amp;C&amp;"Arial,Regular"&amp;10&amp;A</oddHeader>
    <oddFooter>&amp;C&amp;"Arial,Regular"&amp;10Page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5B6D9-FA4C-4A80-B2FE-1F1CE68BD7A1}">
  <dimension ref="A1:IR28"/>
  <sheetViews>
    <sheetView workbookViewId="0">
      <selection activeCell="B4" sqref="B4"/>
    </sheetView>
  </sheetViews>
  <sheetFormatPr defaultColWidth="8.85546875" defaultRowHeight="15" x14ac:dyDescent="0.25"/>
  <cols>
    <col min="1" max="1" width="3" customWidth="1"/>
    <col min="2" max="2" width="3.140625" customWidth="1"/>
    <col min="3" max="3" width="3" customWidth="1"/>
    <col min="4" max="4" width="3.42578125" customWidth="1"/>
    <col min="5" max="5" width="34.5703125" bestFit="1" customWidth="1"/>
    <col min="6" max="8" width="8.7109375" bestFit="1" customWidth="1"/>
    <col min="9" max="9" width="9.28515625" bestFit="1" customWidth="1"/>
    <col min="10" max="10" width="8.7109375" bestFit="1" customWidth="1"/>
    <col min="11" max="12" width="8.7109375" customWidth="1"/>
    <col min="13" max="13" width="10" bestFit="1" customWidth="1"/>
    <col min="14" max="14" width="12.7109375" bestFit="1" customWidth="1"/>
    <col min="15" max="15" width="10" bestFit="1" customWidth="1"/>
    <col min="16" max="16" width="12" bestFit="1" customWidth="1"/>
    <col min="17" max="17" width="10.28515625" bestFit="1" customWidth="1"/>
    <col min="18" max="18" width="12.42578125" bestFit="1" customWidth="1"/>
    <col min="19" max="19" width="10.28515625" customWidth="1"/>
  </cols>
  <sheetData>
    <row r="1" spans="1:19" ht="15.75" x14ac:dyDescent="0.25">
      <c r="B1" s="239" t="s">
        <v>79</v>
      </c>
      <c r="C1" s="239"/>
      <c r="D1" s="239"/>
      <c r="E1" s="239"/>
      <c r="G1" s="131"/>
      <c r="H1" s="131"/>
      <c r="I1" s="131"/>
      <c r="J1" s="131"/>
      <c r="K1" s="131"/>
      <c r="L1" s="131"/>
      <c r="M1" s="131"/>
    </row>
    <row r="2" spans="1:19" ht="18" x14ac:dyDescent="0.25">
      <c r="B2" s="132" t="s">
        <v>1074</v>
      </c>
      <c r="C2" s="133"/>
      <c r="D2" s="133"/>
      <c r="E2" s="133"/>
      <c r="F2" s="134"/>
      <c r="G2" s="131"/>
      <c r="H2" s="131"/>
      <c r="I2" s="131"/>
      <c r="J2" s="131"/>
      <c r="K2" s="131"/>
      <c r="L2" s="131"/>
      <c r="M2" s="131"/>
    </row>
    <row r="3" spans="1:19" x14ac:dyDescent="0.25">
      <c r="B3" s="240" t="s">
        <v>1520</v>
      </c>
      <c r="C3" s="240"/>
      <c r="D3" s="240"/>
      <c r="E3" s="240"/>
      <c r="G3" s="131"/>
      <c r="H3" s="131"/>
      <c r="I3" s="131"/>
      <c r="J3" s="131"/>
      <c r="K3" s="131"/>
      <c r="L3" s="131"/>
      <c r="M3" s="131"/>
    </row>
    <row r="4" spans="1:19" ht="15.75" thickBot="1" x14ac:dyDescent="0.3">
      <c r="B4" s="67"/>
      <c r="C4" s="67"/>
      <c r="D4" s="67"/>
      <c r="E4" s="67"/>
      <c r="F4" s="131"/>
      <c r="G4" s="131"/>
      <c r="H4" s="131"/>
      <c r="I4" s="131"/>
      <c r="J4" s="131"/>
      <c r="K4" s="131"/>
      <c r="L4" s="131"/>
      <c r="M4" s="131"/>
    </row>
    <row r="5" spans="1:19" ht="24.75" thickTop="1" thickBot="1" x14ac:dyDescent="0.3">
      <c r="A5" s="130"/>
      <c r="B5" s="135"/>
      <c r="C5" s="136"/>
      <c r="D5" s="136"/>
      <c r="E5" s="136"/>
      <c r="F5" s="137" t="s">
        <v>1024</v>
      </c>
      <c r="G5" s="137" t="s">
        <v>1025</v>
      </c>
      <c r="H5" s="137" t="s">
        <v>1040</v>
      </c>
      <c r="I5" s="137" t="s">
        <v>1054</v>
      </c>
      <c r="J5" s="137" t="s">
        <v>1073</v>
      </c>
      <c r="K5" s="137" t="s">
        <v>1107</v>
      </c>
      <c r="L5" s="137" t="s">
        <v>1108</v>
      </c>
      <c r="M5" s="137" t="s">
        <v>1170</v>
      </c>
      <c r="N5" s="138" t="s">
        <v>1075</v>
      </c>
      <c r="O5" s="139" t="s">
        <v>5</v>
      </c>
      <c r="P5" s="140" t="s">
        <v>82</v>
      </c>
      <c r="Q5" s="141" t="s">
        <v>83</v>
      </c>
      <c r="R5" s="142" t="s">
        <v>84</v>
      </c>
      <c r="S5" s="143" t="s">
        <v>1076</v>
      </c>
    </row>
    <row r="6" spans="1:19" ht="15.75" thickTop="1" x14ac:dyDescent="0.25">
      <c r="A6" s="130"/>
      <c r="B6" s="136" t="s">
        <v>86</v>
      </c>
      <c r="C6" s="136"/>
      <c r="D6" s="135"/>
      <c r="E6" s="136"/>
      <c r="F6" s="144"/>
      <c r="G6" s="145"/>
      <c r="H6" s="145"/>
      <c r="I6" s="145"/>
      <c r="J6" s="145"/>
      <c r="K6" s="145"/>
      <c r="L6" s="145"/>
      <c r="M6" s="145"/>
      <c r="N6" s="146"/>
      <c r="O6" s="147"/>
      <c r="P6" s="148"/>
      <c r="Q6" s="149"/>
      <c r="R6" s="150"/>
      <c r="S6" s="151"/>
    </row>
    <row r="7" spans="1:19" x14ac:dyDescent="0.25">
      <c r="A7" s="130"/>
      <c r="B7" s="136"/>
      <c r="C7" s="136"/>
      <c r="D7" s="136" t="s">
        <v>8</v>
      </c>
      <c r="E7" s="135"/>
      <c r="F7" s="152"/>
      <c r="G7" s="152"/>
      <c r="H7" s="152"/>
      <c r="I7" s="152"/>
      <c r="J7" s="152"/>
      <c r="K7" s="152"/>
      <c r="L7" s="152"/>
      <c r="M7" s="152"/>
      <c r="N7" s="153"/>
      <c r="O7" s="154"/>
      <c r="P7" s="155"/>
      <c r="Q7" s="156"/>
      <c r="R7" s="157"/>
      <c r="S7" s="158"/>
    </row>
    <row r="8" spans="1:19" x14ac:dyDescent="0.25">
      <c r="A8" s="130"/>
      <c r="B8" s="136"/>
      <c r="C8" s="136"/>
      <c r="D8" s="136"/>
      <c r="E8" s="135" t="s">
        <v>87</v>
      </c>
      <c r="F8" s="152">
        <f>'BvA Detail'!H23</f>
        <v>456502.86</v>
      </c>
      <c r="G8" s="152">
        <f>'BvA Detail'!I23</f>
        <v>453513.62000000005</v>
      </c>
      <c r="H8" s="152">
        <f>'BvA Detail'!J23</f>
        <v>514534.93</v>
      </c>
      <c r="I8" s="152">
        <f>'BvA Detail'!K23</f>
        <v>399353.89999999997</v>
      </c>
      <c r="J8" s="152">
        <f>'BvA Detail'!L23</f>
        <v>474167.88999999996</v>
      </c>
      <c r="K8" s="152">
        <f>'BvA Detail'!M23</f>
        <v>408245.91</v>
      </c>
      <c r="L8" s="152">
        <f>'BvA Detail'!N23</f>
        <v>413176.98000000004</v>
      </c>
      <c r="M8" s="152">
        <f>'BvA Detail'!O23</f>
        <v>405851.11</v>
      </c>
      <c r="N8" s="153">
        <f>'BvA Detail'!P23</f>
        <v>3525347.1999999997</v>
      </c>
      <c r="O8" s="154">
        <f>'BvA Detail'!Q23</f>
        <v>3223919.37</v>
      </c>
      <c r="P8" s="155">
        <f>'BvA Detail'!R23</f>
        <v>301427.83</v>
      </c>
      <c r="Q8" s="156">
        <v>1.1420999999999999</v>
      </c>
      <c r="R8" s="157">
        <f>'BvA Detail'!T23</f>
        <v>4832067.96</v>
      </c>
      <c r="S8" s="158">
        <f>N8/R8</f>
        <v>0.72957318257585102</v>
      </c>
    </row>
    <row r="9" spans="1:19" ht="15.75" thickBot="1" x14ac:dyDescent="0.3">
      <c r="A9" s="130"/>
      <c r="B9" s="136"/>
      <c r="C9" s="136"/>
      <c r="D9" s="135"/>
      <c r="E9" s="136" t="s">
        <v>103</v>
      </c>
      <c r="F9" s="175">
        <f>'BvA Detail'!H26</f>
        <v>0</v>
      </c>
      <c r="G9" s="175">
        <f>'BvA Detail'!I26</f>
        <v>0</v>
      </c>
      <c r="H9" s="175">
        <f>'BvA Detail'!J26</f>
        <v>19698.11</v>
      </c>
      <c r="I9" s="175">
        <f>'BvA Detail'!K26</f>
        <v>16999.5</v>
      </c>
      <c r="J9" s="175">
        <f>'BvA Detail'!L26</f>
        <v>18041.37</v>
      </c>
      <c r="K9" s="218">
        <f>'BvA Detail'!M26</f>
        <v>14218.79</v>
      </c>
      <c r="L9" s="218">
        <f>'BvA Detail'!N26</f>
        <v>12762.08</v>
      </c>
      <c r="M9" s="218">
        <f>'BvA Detail'!O26</f>
        <v>0</v>
      </c>
      <c r="N9" s="159">
        <f>'BvA Detail'!P26</f>
        <v>81719.849999999991</v>
      </c>
      <c r="O9" s="176">
        <f>'BvA Detail'!Q26</f>
        <v>111085.59</v>
      </c>
      <c r="P9" s="177">
        <f>'BvA Detail'!R26</f>
        <v>-29365.74</v>
      </c>
      <c r="Q9" s="160">
        <v>0.78839999999999999</v>
      </c>
      <c r="R9" s="167">
        <f>'BvA Detail'!T26</f>
        <v>166628.35</v>
      </c>
      <c r="S9" s="178">
        <f>N9/R9</f>
        <v>0.49043185028237984</v>
      </c>
    </row>
    <row r="10" spans="1:19" ht="15.75" thickBot="1" x14ac:dyDescent="0.3">
      <c r="A10" s="130"/>
      <c r="B10" s="136"/>
      <c r="C10" s="135"/>
      <c r="D10" s="136" t="s">
        <v>106</v>
      </c>
      <c r="E10" s="136"/>
      <c r="F10" s="161">
        <f>SUM(F8:F9)</f>
        <v>456502.86</v>
      </c>
      <c r="G10" s="161">
        <f t="shared" ref="G10:J10" si="0">SUM(G8:G9)</f>
        <v>453513.62000000005</v>
      </c>
      <c r="H10" s="161">
        <f t="shared" si="0"/>
        <v>534233.04</v>
      </c>
      <c r="I10" s="161">
        <f t="shared" si="0"/>
        <v>416353.39999999997</v>
      </c>
      <c r="J10" s="161">
        <f t="shared" si="0"/>
        <v>492209.25999999995</v>
      </c>
      <c r="K10" s="219">
        <f t="shared" ref="K10:L10" si="1">SUM(K8:K9)</f>
        <v>422464.69999999995</v>
      </c>
      <c r="L10" s="219">
        <f t="shared" si="1"/>
        <v>425939.06000000006</v>
      </c>
      <c r="M10" s="219">
        <f t="shared" ref="M10" si="2">SUM(M8:M9)</f>
        <v>405851.11</v>
      </c>
      <c r="N10" s="181">
        <f t="shared" ref="N10:P10" si="3">SUM(N8:N9)</f>
        <v>3607067.05</v>
      </c>
      <c r="O10" s="162">
        <f t="shared" si="3"/>
        <v>3335004.96</v>
      </c>
      <c r="P10" s="163">
        <f t="shared" si="3"/>
        <v>272062.09000000003</v>
      </c>
      <c r="Q10" s="182">
        <v>1.1303000000000001</v>
      </c>
      <c r="R10" s="164">
        <f>'BvA Detail'!T28</f>
        <v>4998696.3099999996</v>
      </c>
      <c r="S10" s="165">
        <f>N10/R10</f>
        <v>0.72160155894727684</v>
      </c>
    </row>
    <row r="11" spans="1:19" x14ac:dyDescent="0.25">
      <c r="A11" s="130"/>
      <c r="B11" s="136"/>
      <c r="C11" s="136" t="s">
        <v>107</v>
      </c>
      <c r="D11" s="135"/>
      <c r="E11" s="136"/>
      <c r="F11" s="152">
        <f>F10</f>
        <v>456502.86</v>
      </c>
      <c r="G11" s="152">
        <f t="shared" ref="G11:J11" si="4">G10</f>
        <v>453513.62000000005</v>
      </c>
      <c r="H11" s="152">
        <f t="shared" si="4"/>
        <v>534233.04</v>
      </c>
      <c r="I11" s="152">
        <f t="shared" si="4"/>
        <v>416353.39999999997</v>
      </c>
      <c r="J11" s="152">
        <f t="shared" si="4"/>
        <v>492209.25999999995</v>
      </c>
      <c r="K11" s="152">
        <f t="shared" ref="K11:L11" si="5">K10</f>
        <v>422464.69999999995</v>
      </c>
      <c r="L11" s="152">
        <f t="shared" si="5"/>
        <v>425939.06000000006</v>
      </c>
      <c r="M11" s="152">
        <f t="shared" ref="M11" si="6">M10</f>
        <v>405851.11</v>
      </c>
      <c r="N11" s="153">
        <f t="shared" ref="N11:P11" si="7">N10</f>
        <v>3607067.05</v>
      </c>
      <c r="O11" s="179">
        <f t="shared" si="7"/>
        <v>3335004.96</v>
      </c>
      <c r="P11" s="180">
        <f t="shared" si="7"/>
        <v>272062.09000000003</v>
      </c>
      <c r="Q11" s="156">
        <v>1.1303000000000001</v>
      </c>
      <c r="R11" s="157">
        <f>R10</f>
        <v>4998696.3099999996</v>
      </c>
      <c r="S11" s="158">
        <f>S10</f>
        <v>0.72160155894727684</v>
      </c>
    </row>
    <row r="12" spans="1:19" x14ac:dyDescent="0.25">
      <c r="A12" s="130"/>
      <c r="B12" s="136"/>
      <c r="C12" s="136"/>
      <c r="D12" s="136" t="s">
        <v>11</v>
      </c>
      <c r="E12" s="135"/>
      <c r="F12" s="145"/>
      <c r="G12" s="145"/>
      <c r="H12" s="145"/>
      <c r="I12" s="145"/>
      <c r="J12" s="145"/>
      <c r="K12" s="145"/>
      <c r="L12" s="145"/>
      <c r="M12" s="145"/>
      <c r="N12" s="146"/>
      <c r="O12" s="147"/>
      <c r="P12" s="148"/>
      <c r="Q12" s="166"/>
      <c r="R12" s="157"/>
      <c r="S12" s="158" t="s">
        <v>0</v>
      </c>
    </row>
    <row r="13" spans="1:19" x14ac:dyDescent="0.25">
      <c r="A13" s="130"/>
      <c r="B13" s="136"/>
      <c r="C13" s="136"/>
      <c r="D13" s="136"/>
      <c r="E13" s="136" t="s">
        <v>108</v>
      </c>
      <c r="F13" s="152">
        <f>'BvA Detail'!H51</f>
        <v>201015.26</v>
      </c>
      <c r="G13" s="152">
        <f>'BvA Detail'!I51</f>
        <v>303334.38</v>
      </c>
      <c r="H13" s="152">
        <f>'BvA Detail'!J51</f>
        <v>229695.21</v>
      </c>
      <c r="I13" s="152">
        <f>'BvA Detail'!K51</f>
        <v>245446.08</v>
      </c>
      <c r="J13" s="152">
        <f>'BvA Detail'!L51</f>
        <v>225811.57</v>
      </c>
      <c r="K13" s="152">
        <f>'BvA Detail'!M51</f>
        <v>258243.11</v>
      </c>
      <c r="L13" s="152">
        <f>'BvA Detail'!N51</f>
        <v>230195.53</v>
      </c>
      <c r="M13" s="152">
        <f>'BvA Detail'!O51</f>
        <v>226811.57</v>
      </c>
      <c r="N13" s="153">
        <f>'BvA Detail'!P51</f>
        <v>1920552.71</v>
      </c>
      <c r="O13" s="154">
        <f>'BvA Detail'!Q51</f>
        <v>1798886.45</v>
      </c>
      <c r="P13" s="155">
        <f>'BvA Detail'!R51</f>
        <v>121666.26</v>
      </c>
      <c r="Q13" s="156">
        <v>1.0192000000000001</v>
      </c>
      <c r="R13" s="157">
        <f>'BvA Detail'!T51</f>
        <v>2727161.41</v>
      </c>
      <c r="S13" s="158">
        <f t="shared" ref="S13:S22" si="8">N13/R13</f>
        <v>0.70423140447708221</v>
      </c>
    </row>
    <row r="14" spans="1:19" x14ac:dyDescent="0.25">
      <c r="A14" s="130"/>
      <c r="B14" s="136"/>
      <c r="C14" s="136"/>
      <c r="D14" s="136"/>
      <c r="E14" s="136" t="s">
        <v>128</v>
      </c>
      <c r="F14" s="152">
        <f>'BvA Detail'!H72</f>
        <v>8324.77</v>
      </c>
      <c r="G14" s="152">
        <f>'BvA Detail'!I72</f>
        <v>9024.11</v>
      </c>
      <c r="H14" s="152">
        <f>'BvA Detail'!J72</f>
        <v>11781.36</v>
      </c>
      <c r="I14" s="152">
        <f>'BvA Detail'!K72</f>
        <v>14211.26</v>
      </c>
      <c r="J14" s="152">
        <f>'BvA Detail'!L72</f>
        <v>10318.01</v>
      </c>
      <c r="K14" s="152">
        <f>'BvA Detail'!M72</f>
        <v>11060.95</v>
      </c>
      <c r="L14" s="152">
        <f>'BvA Detail'!N72</f>
        <v>16109.9</v>
      </c>
      <c r="M14" s="152">
        <f>'BvA Detail'!O72</f>
        <v>12009.52</v>
      </c>
      <c r="N14" s="153">
        <f>'BvA Detail'!P72</f>
        <v>92839.88</v>
      </c>
      <c r="O14" s="154">
        <f>'BvA Detail'!Q72</f>
        <v>111330.84</v>
      </c>
      <c r="P14" s="155">
        <f>'BvA Detail'!R72</f>
        <v>-18490.96</v>
      </c>
      <c r="Q14" s="156">
        <v>0.75800000000000001</v>
      </c>
      <c r="R14" s="157">
        <f>'BvA Detail'!T72</f>
        <v>164756.66</v>
      </c>
      <c r="S14" s="158">
        <f t="shared" si="8"/>
        <v>0.56349697790668984</v>
      </c>
    </row>
    <row r="15" spans="1:19" x14ac:dyDescent="0.25">
      <c r="A15" s="130"/>
      <c r="B15" s="136"/>
      <c r="C15" s="136"/>
      <c r="D15" s="136"/>
      <c r="E15" s="136" t="s">
        <v>150</v>
      </c>
      <c r="F15" s="152">
        <f>'BvA Detail'!H90</f>
        <v>16239.29</v>
      </c>
      <c r="G15" s="152">
        <f>'BvA Detail'!I90</f>
        <v>21672.320000000003</v>
      </c>
      <c r="H15" s="152">
        <f>'BvA Detail'!J90</f>
        <v>27426.2</v>
      </c>
      <c r="I15" s="152">
        <f>'BvA Detail'!K90</f>
        <v>28080.319999999996</v>
      </c>
      <c r="J15" s="152">
        <f>'BvA Detail'!L90</f>
        <v>21980.959999999999</v>
      </c>
      <c r="K15" s="152">
        <f>'BvA Detail'!M90</f>
        <v>25816.79</v>
      </c>
      <c r="L15" s="152">
        <f>'BvA Detail'!N90</f>
        <v>22127.519999999997</v>
      </c>
      <c r="M15" s="152">
        <f>'BvA Detail'!O90</f>
        <v>21847.919999999998</v>
      </c>
      <c r="N15" s="153">
        <f>'BvA Detail'!P90</f>
        <v>185191.32</v>
      </c>
      <c r="O15" s="154">
        <f>'BvA Detail'!Q90</f>
        <v>269580.79999999999</v>
      </c>
      <c r="P15" s="155">
        <f>'BvA Detail'!R90</f>
        <v>-84389.48</v>
      </c>
      <c r="Q15" s="156">
        <v>0.64959999999999996</v>
      </c>
      <c r="R15" s="157">
        <f>'BvA Detail'!T90</f>
        <v>370176.48</v>
      </c>
      <c r="S15" s="158">
        <f t="shared" si="8"/>
        <v>0.50027846177585356</v>
      </c>
    </row>
    <row r="16" spans="1:19" x14ac:dyDescent="0.25">
      <c r="A16" s="130"/>
      <c r="B16" s="136"/>
      <c r="C16" s="136"/>
      <c r="D16" s="136"/>
      <c r="E16" s="136" t="s">
        <v>168</v>
      </c>
      <c r="F16" s="152">
        <f>'BvA Detail'!H100</f>
        <v>148.49</v>
      </c>
      <c r="G16" s="152">
        <f>'BvA Detail'!I100</f>
        <v>213.86</v>
      </c>
      <c r="H16" s="152">
        <f>'BvA Detail'!J100</f>
        <v>269.99</v>
      </c>
      <c r="I16" s="152">
        <f>'BvA Detail'!K100</f>
        <v>176.87</v>
      </c>
      <c r="J16" s="152">
        <f>'BvA Detail'!L100</f>
        <v>364.06</v>
      </c>
      <c r="K16" s="152">
        <f>'BvA Detail'!M100</f>
        <v>593.54</v>
      </c>
      <c r="L16" s="152">
        <f>'BvA Detail'!N100</f>
        <v>-1.24</v>
      </c>
      <c r="M16" s="152">
        <f>'BvA Detail'!O100</f>
        <v>421.65</v>
      </c>
      <c r="N16" s="153">
        <f>'BvA Detail'!P100</f>
        <v>2187.2199999999998</v>
      </c>
      <c r="O16" s="154">
        <f>'BvA Detail'!Q100</f>
        <v>12711.72</v>
      </c>
      <c r="P16" s="155">
        <f>'BvA Detail'!R100</f>
        <v>-10524.5</v>
      </c>
      <c r="Q16" s="156">
        <v>0.1477</v>
      </c>
      <c r="R16" s="157">
        <f>'BvA Detail'!T100</f>
        <v>19067.43</v>
      </c>
      <c r="S16" s="158">
        <f t="shared" si="8"/>
        <v>0.11470974326377492</v>
      </c>
    </row>
    <row r="17" spans="1:252" x14ac:dyDescent="0.25">
      <c r="A17" s="130"/>
      <c r="B17" s="136"/>
      <c r="C17" s="136"/>
      <c r="D17" s="136"/>
      <c r="E17" s="136" t="s">
        <v>194</v>
      </c>
      <c r="F17" s="152">
        <f>'BvA Detail'!H145</f>
        <v>52609.11</v>
      </c>
      <c r="G17" s="152">
        <f>'BvA Detail'!I145</f>
        <v>54350.27</v>
      </c>
      <c r="H17" s="152">
        <f>'BvA Detail'!J145</f>
        <v>44148.46</v>
      </c>
      <c r="I17" s="152">
        <f>'BvA Detail'!K145</f>
        <v>42080.46</v>
      </c>
      <c r="J17" s="152">
        <f>'BvA Detail'!L145</f>
        <v>46112.67</v>
      </c>
      <c r="K17" s="152">
        <f>'BvA Detail'!M145</f>
        <v>101231.38</v>
      </c>
      <c r="L17" s="152">
        <f>'BvA Detail'!N145</f>
        <v>63818</v>
      </c>
      <c r="M17" s="152">
        <f>'BvA Detail'!O145</f>
        <v>72350.92</v>
      </c>
      <c r="N17" s="153">
        <f>'BvA Detail'!P145</f>
        <v>476701.26999999996</v>
      </c>
      <c r="O17" s="154">
        <f>'BvA Detail'!Q145</f>
        <v>476542.84</v>
      </c>
      <c r="P17" s="155">
        <f>'BvA Detail'!R145</f>
        <v>158.43</v>
      </c>
      <c r="Q17" s="156">
        <v>0.75849999999999995</v>
      </c>
      <c r="R17" s="157">
        <f>'BvA Detail'!T145</f>
        <v>710501.17</v>
      </c>
      <c r="S17" s="158">
        <f t="shared" si="8"/>
        <v>0.67093664321481683</v>
      </c>
    </row>
    <row r="18" spans="1:252" x14ac:dyDescent="0.25">
      <c r="A18" s="130"/>
      <c r="B18" s="136"/>
      <c r="C18" s="136"/>
      <c r="D18" s="136"/>
      <c r="E18" s="136" t="s">
        <v>239</v>
      </c>
      <c r="F18" s="152">
        <f>'BvA Detail'!H149</f>
        <v>11400</v>
      </c>
      <c r="G18" s="152">
        <f>'BvA Detail'!I149</f>
        <v>5900</v>
      </c>
      <c r="H18" s="152">
        <f>'BvA Detail'!J149</f>
        <v>6125</v>
      </c>
      <c r="I18" s="152">
        <f>'BvA Detail'!K149</f>
        <v>5975</v>
      </c>
      <c r="J18" s="152">
        <f>'BvA Detail'!L149</f>
        <v>5135</v>
      </c>
      <c r="K18" s="152">
        <f>'BvA Detail'!M149</f>
        <v>5975</v>
      </c>
      <c r="L18" s="152">
        <f>'BvA Detail'!N149</f>
        <v>6044.3</v>
      </c>
      <c r="M18" s="152">
        <f>'BvA Detail'!O149</f>
        <v>5975</v>
      </c>
      <c r="N18" s="153">
        <f>'BvA Detail'!P149</f>
        <v>52529.3</v>
      </c>
      <c r="O18" s="154">
        <f>'BvA Detail'!Q149</f>
        <v>49300.04</v>
      </c>
      <c r="P18" s="155">
        <f>'BvA Detail'!R149</f>
        <v>3229.26</v>
      </c>
      <c r="Q18" s="156">
        <v>1.1208</v>
      </c>
      <c r="R18" s="157">
        <f>'BvA Detail'!T149</f>
        <v>73950</v>
      </c>
      <c r="S18" s="158">
        <f t="shared" si="8"/>
        <v>0.71033536173089928</v>
      </c>
    </row>
    <row r="19" spans="1:252" x14ac:dyDescent="0.25">
      <c r="A19" s="130"/>
      <c r="B19" s="136"/>
      <c r="C19" s="136"/>
      <c r="D19" s="136"/>
      <c r="E19" s="136" t="s">
        <v>243</v>
      </c>
      <c r="F19" s="152">
        <f>'BvA Detail'!H170</f>
        <v>52620.36</v>
      </c>
      <c r="G19" s="152">
        <f>'BvA Detail'!I170</f>
        <v>54716.61</v>
      </c>
      <c r="H19" s="152">
        <f>'BvA Detail'!J170</f>
        <v>44029.15</v>
      </c>
      <c r="I19" s="152">
        <f>'BvA Detail'!K170</f>
        <v>46116.480000000003</v>
      </c>
      <c r="J19" s="152">
        <f>'BvA Detail'!L170</f>
        <v>56627.87</v>
      </c>
      <c r="K19" s="152">
        <f>'BvA Detail'!M170</f>
        <v>48246.91</v>
      </c>
      <c r="L19" s="152">
        <f>'BvA Detail'!N170</f>
        <v>45910.89</v>
      </c>
      <c r="M19" s="152">
        <f>'BvA Detail'!O170</f>
        <v>45775.67</v>
      </c>
      <c r="N19" s="153">
        <f>'BvA Detail'!P170</f>
        <v>394043.94</v>
      </c>
      <c r="O19" s="154">
        <f>'BvA Detail'!Q170</f>
        <v>380251.53</v>
      </c>
      <c r="P19" s="155">
        <f>'BvA Detail'!R170</f>
        <v>13792.41</v>
      </c>
      <c r="Q19" s="156">
        <v>1.0705</v>
      </c>
      <c r="R19" s="157">
        <f>'BvA Detail'!T170</f>
        <v>570377.09</v>
      </c>
      <c r="S19" s="158">
        <f t="shared" si="8"/>
        <v>0.69084811944322666</v>
      </c>
    </row>
    <row r="20" spans="1:252" x14ac:dyDescent="0.25">
      <c r="A20" s="130"/>
      <c r="B20" s="136"/>
      <c r="C20" s="136"/>
      <c r="D20" s="136"/>
      <c r="E20" s="136" t="s">
        <v>265</v>
      </c>
      <c r="F20" s="152">
        <f>'BvA Detail'!H173</f>
        <v>0</v>
      </c>
      <c r="G20" s="152">
        <f>'BvA Detail'!I173</f>
        <v>0</v>
      </c>
      <c r="H20" s="152">
        <f>'BvA Detail'!J173</f>
        <v>0</v>
      </c>
      <c r="I20" s="152">
        <f>'BvA Detail'!K173</f>
        <v>0</v>
      </c>
      <c r="J20" s="152">
        <f>'BvA Detail'!L173</f>
        <v>0</v>
      </c>
      <c r="K20" s="152">
        <f>'BvA Detail'!M173</f>
        <v>0</v>
      </c>
      <c r="L20" s="152">
        <f>'BvA Detail'!N173</f>
        <v>0</v>
      </c>
      <c r="M20" s="152">
        <f>'BvA Detail'!O173</f>
        <v>0</v>
      </c>
      <c r="N20" s="153">
        <f>'BvA Detail'!P173</f>
        <v>0</v>
      </c>
      <c r="O20" s="154">
        <f>'BvA Detail'!Q173</f>
        <v>0</v>
      </c>
      <c r="P20" s="155">
        <f>'BvA Detail'!R173</f>
        <v>0</v>
      </c>
      <c r="Q20" s="156">
        <v>0</v>
      </c>
      <c r="R20" s="157">
        <f>'BvA Detail'!T173</f>
        <v>0</v>
      </c>
      <c r="S20" s="158" t="e">
        <f t="shared" si="8"/>
        <v>#DIV/0!</v>
      </c>
    </row>
    <row r="21" spans="1:252" x14ac:dyDescent="0.25">
      <c r="A21" s="130"/>
      <c r="B21" s="136"/>
      <c r="C21" s="136"/>
      <c r="D21" s="136"/>
      <c r="E21" s="136" t="s">
        <v>268</v>
      </c>
      <c r="F21" s="152">
        <f>'BvA Detail'!H178</f>
        <v>54.54</v>
      </c>
      <c r="G21" s="152">
        <f>'BvA Detail'!I178</f>
        <v>0</v>
      </c>
      <c r="H21" s="152">
        <f>'BvA Detail'!J178</f>
        <v>0</v>
      </c>
      <c r="I21" s="152">
        <f>'BvA Detail'!K178</f>
        <v>72.53</v>
      </c>
      <c r="J21" s="152">
        <f>'BvA Detail'!L178</f>
        <v>0</v>
      </c>
      <c r="K21" s="152">
        <f>'BvA Detail'!M178</f>
        <v>0</v>
      </c>
      <c r="L21" s="152">
        <f>'BvA Detail'!N178</f>
        <v>72.53</v>
      </c>
      <c r="M21" s="152">
        <f>'BvA Detail'!O178</f>
        <v>0</v>
      </c>
      <c r="N21" s="153">
        <f>'BvA Detail'!P178</f>
        <v>199.6</v>
      </c>
      <c r="O21" s="154">
        <f>'BvA Detail'!Q178</f>
        <v>145.44</v>
      </c>
      <c r="P21" s="155">
        <f>'BvA Detail'!R178</f>
        <v>54.16</v>
      </c>
      <c r="Q21" s="156">
        <v>1.3978999999999999</v>
      </c>
      <c r="R21" s="157">
        <f>'BvA Detail'!T178</f>
        <v>218.16</v>
      </c>
      <c r="S21" s="158">
        <f t="shared" si="8"/>
        <v>0.91492482581591494</v>
      </c>
    </row>
    <row r="22" spans="1:252" x14ac:dyDescent="0.25">
      <c r="A22" s="130"/>
      <c r="B22" s="136"/>
      <c r="C22" s="136"/>
      <c r="D22" s="136"/>
      <c r="E22" s="136" t="s">
        <v>275</v>
      </c>
      <c r="F22" s="152">
        <f>'BvA Detail'!H186</f>
        <v>1054.9000000000001</v>
      </c>
      <c r="G22" s="152">
        <f>'BvA Detail'!I186</f>
        <v>22723.4</v>
      </c>
      <c r="H22" s="152">
        <f>'BvA Detail'!J186</f>
        <v>20356.7</v>
      </c>
      <c r="I22" s="152">
        <f>'BvA Detail'!K186</f>
        <v>21771.4</v>
      </c>
      <c r="J22" s="152">
        <f>'BvA Detail'!L186</f>
        <v>17096.099999999999</v>
      </c>
      <c r="K22" s="152">
        <f>'BvA Detail'!M186</f>
        <v>15344.7</v>
      </c>
      <c r="L22" s="152">
        <f>'BvA Detail'!N186</f>
        <v>18014.5</v>
      </c>
      <c r="M22" s="152">
        <f>'BvA Detail'!O186</f>
        <v>18993.8</v>
      </c>
      <c r="N22" s="153">
        <f>'BvA Detail'!P186</f>
        <v>135355.5</v>
      </c>
      <c r="O22" s="154">
        <f>'BvA Detail'!Q186</f>
        <v>110556.02</v>
      </c>
      <c r="P22" s="155">
        <f>'BvA Detail'!R186</f>
        <v>24799.48</v>
      </c>
      <c r="Q22" s="156">
        <v>1.2012</v>
      </c>
      <c r="R22" s="157">
        <f>'BvA Detail'!T186</f>
        <v>165834.01999999999</v>
      </c>
      <c r="S22" s="158">
        <f t="shared" si="8"/>
        <v>0.81621069066528096</v>
      </c>
    </row>
    <row r="23" spans="1:252" x14ac:dyDescent="0.25">
      <c r="A23" s="130"/>
      <c r="B23" s="136"/>
      <c r="C23" s="136"/>
      <c r="D23" s="136"/>
      <c r="E23" s="136" t="s">
        <v>284</v>
      </c>
      <c r="F23" s="152">
        <f>'BvA Detail'!H190</f>
        <v>0</v>
      </c>
      <c r="G23" s="152">
        <f>'BvA Detail'!I190</f>
        <v>0</v>
      </c>
      <c r="H23" s="152">
        <f>'BvA Detail'!J190</f>
        <v>0</v>
      </c>
      <c r="I23" s="152">
        <f>'BvA Detail'!K190</f>
        <v>0</v>
      </c>
      <c r="J23" s="152">
        <f>'BvA Detail'!L190</f>
        <v>0</v>
      </c>
      <c r="K23" s="152">
        <f>'BvA Detail'!M190</f>
        <v>0</v>
      </c>
      <c r="L23" s="152">
        <f>'BvA Detail'!N190</f>
        <v>0</v>
      </c>
      <c r="M23" s="152">
        <f>'BvA Detail'!O190</f>
        <v>0</v>
      </c>
      <c r="N23" s="153">
        <f>'BvA Detail'!P190</f>
        <v>0</v>
      </c>
      <c r="O23" s="154">
        <f>'BvA Detail'!Q190</f>
        <v>0</v>
      </c>
      <c r="P23" s="155">
        <f>'BvA Detail'!R190</f>
        <v>0</v>
      </c>
      <c r="Q23" s="156">
        <v>0</v>
      </c>
      <c r="R23" s="157">
        <f>'BvA Detail'!T190</f>
        <v>0</v>
      </c>
      <c r="S23" s="158">
        <v>0</v>
      </c>
    </row>
    <row r="24" spans="1:252" ht="15.75" thickBot="1" x14ac:dyDescent="0.3">
      <c r="A24" s="130"/>
      <c r="B24" s="136"/>
      <c r="C24" s="136"/>
      <c r="D24" s="136"/>
      <c r="E24" s="136" t="s">
        <v>288</v>
      </c>
      <c r="F24" s="175">
        <f>'BvA Detail'!H191</f>
        <v>0</v>
      </c>
      <c r="G24" s="175">
        <f>'BvA Detail'!I191</f>
        <v>0</v>
      </c>
      <c r="H24" s="175">
        <f>'BvA Detail'!J191</f>
        <v>0</v>
      </c>
      <c r="I24" s="175">
        <f>'BvA Detail'!K191</f>
        <v>0</v>
      </c>
      <c r="J24" s="175">
        <f>'BvA Detail'!L191</f>
        <v>0</v>
      </c>
      <c r="K24" s="218">
        <f>'BvA Detail'!M191</f>
        <v>0</v>
      </c>
      <c r="L24" s="218">
        <f>'BvA Detail'!N191</f>
        <v>14500</v>
      </c>
      <c r="M24" s="218">
        <f>'BvA Detail'!O191</f>
        <v>0</v>
      </c>
      <c r="N24" s="159">
        <f>'BvA Detail'!P191</f>
        <v>14500</v>
      </c>
      <c r="O24" s="176">
        <f>'BvA Detail'!Q191</f>
        <v>10000</v>
      </c>
      <c r="P24" s="177">
        <f>'BvA Detail'!R191</f>
        <v>4500</v>
      </c>
      <c r="Q24" s="160">
        <v>0</v>
      </c>
      <c r="R24" s="167">
        <f>'BvA Detail'!T191</f>
        <v>15000</v>
      </c>
      <c r="S24" s="178">
        <v>0</v>
      </c>
    </row>
    <row r="25" spans="1:252" ht="15.75" thickBot="1" x14ac:dyDescent="0.3">
      <c r="A25" s="130"/>
      <c r="B25" s="136"/>
      <c r="C25" s="136"/>
      <c r="D25" s="136" t="s">
        <v>289</v>
      </c>
      <c r="E25" s="136"/>
      <c r="F25" s="161">
        <f>'BvA Detail'!H192</f>
        <v>343466.72</v>
      </c>
      <c r="G25" s="161">
        <f>'BvA Detail'!I192</f>
        <v>471934.95</v>
      </c>
      <c r="H25" s="161">
        <f>'BvA Detail'!J192</f>
        <v>383832.07</v>
      </c>
      <c r="I25" s="161">
        <f>'BvA Detail'!K192</f>
        <v>403930.4</v>
      </c>
      <c r="J25" s="161">
        <f>'BvA Detail'!L192</f>
        <v>383446.24</v>
      </c>
      <c r="K25" s="219">
        <f>'BvA Detail'!M192</f>
        <v>466512.38</v>
      </c>
      <c r="L25" s="219">
        <f>'BvA Detail'!N192</f>
        <v>416791.93</v>
      </c>
      <c r="M25" s="219">
        <f>'BvA Detail'!O192</f>
        <v>404186.05</v>
      </c>
      <c r="N25" s="181">
        <f>'BvA Detail'!P192</f>
        <v>3274100.74</v>
      </c>
      <c r="O25" s="162">
        <f>'BvA Detail'!Q192</f>
        <v>3219305.68</v>
      </c>
      <c r="P25" s="163">
        <f>'BvA Detail'!R192</f>
        <v>54795.06</v>
      </c>
      <c r="Q25" s="182">
        <v>0.94779999999999998</v>
      </c>
      <c r="R25" s="164">
        <f>'BvA Detail'!T192</f>
        <v>4817042.42</v>
      </c>
      <c r="S25" s="165">
        <f>N25/R25</f>
        <v>0.67969107484006763</v>
      </c>
    </row>
    <row r="26" spans="1:252" ht="15.75" thickBot="1" x14ac:dyDescent="0.3">
      <c r="A26" s="130"/>
      <c r="B26" s="136" t="s">
        <v>290</v>
      </c>
      <c r="C26" s="136"/>
      <c r="D26" s="136"/>
      <c r="E26" s="136"/>
      <c r="F26" s="152">
        <f>'BvA Detail'!H193</f>
        <v>113036.14</v>
      </c>
      <c r="G26" s="152">
        <f>'BvA Detail'!I193</f>
        <v>-18421.330000000002</v>
      </c>
      <c r="H26" s="152">
        <f>'BvA Detail'!J193</f>
        <v>150400.97</v>
      </c>
      <c r="I26" s="152">
        <f>'BvA Detail'!K193</f>
        <v>12423</v>
      </c>
      <c r="J26" s="152">
        <f>'BvA Detail'!L193</f>
        <v>108763.02</v>
      </c>
      <c r="K26" s="152">
        <f>'BvA Detail'!M193</f>
        <v>-44047.68</v>
      </c>
      <c r="L26" s="152">
        <f>'BvA Detail'!N193</f>
        <v>9147.1299999999992</v>
      </c>
      <c r="M26" s="152">
        <f>'BvA Detail'!O193</f>
        <v>1665.06</v>
      </c>
      <c r="N26" s="159">
        <f>'BvA Detail'!P193</f>
        <v>332966.31</v>
      </c>
      <c r="O26" s="154">
        <f>'BvA Detail'!Q193</f>
        <v>115699.28</v>
      </c>
      <c r="P26" s="155">
        <f>'BvA Detail'!R193</f>
        <v>217267.03</v>
      </c>
      <c r="Q26" s="160">
        <v>6.5442</v>
      </c>
      <c r="R26" s="167">
        <f>'BvA Detail'!T193</f>
        <v>181653.89</v>
      </c>
      <c r="S26" s="158">
        <f>N26/R26</f>
        <v>1.8329709867484807</v>
      </c>
    </row>
    <row r="27" spans="1:252" ht="15.75" thickBot="1" x14ac:dyDescent="0.3">
      <c r="A27" s="136" t="s">
        <v>291</v>
      </c>
      <c r="B27" s="136"/>
      <c r="C27" s="136"/>
      <c r="D27" s="136"/>
      <c r="E27" s="135"/>
      <c r="F27" s="168">
        <f>F26</f>
        <v>113036.14</v>
      </c>
      <c r="G27" s="168">
        <f t="shared" ref="G27:J27" si="9">G26</f>
        <v>-18421.330000000002</v>
      </c>
      <c r="H27" s="168">
        <f t="shared" si="9"/>
        <v>150400.97</v>
      </c>
      <c r="I27" s="168">
        <f t="shared" si="9"/>
        <v>12423</v>
      </c>
      <c r="J27" s="168">
        <f t="shared" si="9"/>
        <v>108763.02</v>
      </c>
      <c r="K27" s="220">
        <f t="shared" ref="K27:L27" si="10">K26</f>
        <v>-44047.68</v>
      </c>
      <c r="L27" s="220">
        <f t="shared" si="10"/>
        <v>9147.1299999999992</v>
      </c>
      <c r="M27" s="220">
        <f t="shared" ref="M27" si="11">M26</f>
        <v>1665.06</v>
      </c>
      <c r="N27" s="169">
        <f t="shared" ref="N27:P27" si="12">N26</f>
        <v>332966.31</v>
      </c>
      <c r="O27" s="170">
        <f t="shared" si="12"/>
        <v>115699.28</v>
      </c>
      <c r="P27" s="183">
        <f t="shared" si="12"/>
        <v>217267.03</v>
      </c>
      <c r="Q27" s="171">
        <v>6.5442</v>
      </c>
      <c r="R27" s="172">
        <f>'BvA Detail'!T194</f>
        <v>181653.89</v>
      </c>
      <c r="S27" s="173">
        <f>N27/R27</f>
        <v>1.8329709867484807</v>
      </c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67"/>
      <c r="HI27" s="67"/>
      <c r="HJ27" s="67"/>
      <c r="HK27" s="67"/>
      <c r="HL27" s="67"/>
      <c r="HM27" s="67"/>
      <c r="HN27" s="67"/>
      <c r="HO27" s="67"/>
      <c r="HP27" s="67"/>
      <c r="HQ27" s="67"/>
      <c r="HR27" s="67"/>
      <c r="HS27" s="67"/>
      <c r="HT27" s="67"/>
      <c r="HU27" s="67"/>
      <c r="HV27" s="67"/>
      <c r="HW27" s="67"/>
      <c r="HX27" s="67"/>
      <c r="HY27" s="67"/>
      <c r="HZ27" s="67"/>
      <c r="IA27" s="67"/>
      <c r="IB27" s="67"/>
      <c r="IC27" s="67"/>
      <c r="ID27" s="67"/>
      <c r="IE27" s="67"/>
      <c r="IF27" s="67"/>
      <c r="IG27" s="67"/>
      <c r="IH27" s="67"/>
      <c r="II27" s="67"/>
      <c r="IJ27" s="67"/>
      <c r="IK27" s="67"/>
      <c r="IL27" s="67"/>
      <c r="IM27" s="67"/>
      <c r="IN27" s="67"/>
      <c r="IO27" s="67"/>
      <c r="IP27" s="67"/>
      <c r="IQ27" s="67"/>
      <c r="IR27" s="67"/>
    </row>
    <row r="28" spans="1:252" ht="15.75" thickTop="1" x14ac:dyDescent="0.25"/>
  </sheetData>
  <mergeCells count="2">
    <mergeCell ref="B1:E1"/>
    <mergeCell ref="B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96"/>
  <sheetViews>
    <sheetView topLeftCell="G1" zoomScaleNormal="100" zoomScalePageLayoutView="60" workbookViewId="0">
      <selection activeCell="U127" sqref="U127"/>
    </sheetView>
  </sheetViews>
  <sheetFormatPr defaultRowHeight="15" x14ac:dyDescent="0.25"/>
  <cols>
    <col min="1" max="6" width="3" style="67" customWidth="1"/>
    <col min="7" max="7" width="40.85546875" style="67" customWidth="1"/>
    <col min="8" max="10" width="9.28515625" bestFit="1" customWidth="1"/>
    <col min="11" max="15" width="9.28515625" customWidth="1"/>
    <col min="16" max="16" width="11.42578125" bestFit="1" customWidth="1"/>
    <col min="17" max="17" width="9.7109375" customWidth="1"/>
    <col min="18" max="18" width="12" bestFit="1" customWidth="1"/>
    <col min="19" max="19" width="10.28515625" bestFit="1" customWidth="1"/>
    <col min="20" max="20" width="12.42578125" bestFit="1" customWidth="1"/>
    <col min="21" max="21" width="14.7109375" customWidth="1"/>
  </cols>
  <sheetData>
    <row r="1" spans="1:21" ht="15.75" x14ac:dyDescent="0.25">
      <c r="A1" s="68" t="s">
        <v>79</v>
      </c>
      <c r="B1" s="69"/>
      <c r="C1" s="69"/>
      <c r="D1" s="69"/>
      <c r="E1" s="69"/>
      <c r="F1" s="69"/>
      <c r="G1" s="69"/>
      <c r="H1" s="74"/>
      <c r="I1" s="74"/>
      <c r="J1" s="74"/>
      <c r="K1" s="74"/>
      <c r="L1" s="74"/>
      <c r="M1" s="74"/>
      <c r="N1" s="74"/>
      <c r="O1" s="74"/>
      <c r="P1" s="74"/>
      <c r="Q1" s="63"/>
      <c r="R1" s="63"/>
      <c r="S1" s="62"/>
    </row>
    <row r="2" spans="1:21" ht="18" x14ac:dyDescent="0.25">
      <c r="A2" s="70" t="s">
        <v>80</v>
      </c>
      <c r="B2" s="69"/>
      <c r="C2" s="69"/>
      <c r="D2" s="69"/>
      <c r="E2" s="69"/>
      <c r="F2" s="69"/>
      <c r="G2" s="69"/>
      <c r="H2" s="74"/>
      <c r="I2" s="74"/>
      <c r="J2" s="74"/>
      <c r="K2" s="74"/>
      <c r="L2" s="74"/>
      <c r="M2" s="74"/>
      <c r="N2" s="74"/>
      <c r="O2" s="74"/>
      <c r="P2" s="74"/>
      <c r="Q2" s="63"/>
      <c r="R2" s="63"/>
      <c r="S2" s="64"/>
    </row>
    <row r="3" spans="1:21" x14ac:dyDescent="0.25">
      <c r="A3" s="71" t="s">
        <v>1171</v>
      </c>
      <c r="B3" s="69"/>
      <c r="C3" s="69"/>
      <c r="D3" s="69"/>
      <c r="E3" s="69"/>
      <c r="F3" s="69"/>
      <c r="G3" s="69"/>
      <c r="H3" s="74"/>
      <c r="I3" s="74"/>
      <c r="J3" s="74"/>
      <c r="K3" s="74"/>
      <c r="L3" s="74"/>
      <c r="M3" s="74"/>
      <c r="N3" s="74"/>
      <c r="O3" s="74"/>
      <c r="P3" s="74"/>
      <c r="Q3" s="63"/>
      <c r="R3" s="63"/>
      <c r="S3" s="62"/>
    </row>
    <row r="4" spans="1:21" ht="15.75" thickBot="1" x14ac:dyDescent="0.3">
      <c r="A4" s="72"/>
      <c r="B4" s="72"/>
      <c r="C4" s="72"/>
      <c r="D4" s="72"/>
      <c r="E4" s="72"/>
      <c r="F4" s="72"/>
      <c r="G4" s="72"/>
      <c r="H4" s="75"/>
      <c r="I4" s="75"/>
      <c r="J4" s="75"/>
      <c r="K4" s="75"/>
      <c r="L4" s="75"/>
      <c r="M4" s="75"/>
      <c r="N4" s="75"/>
      <c r="O4" s="75"/>
      <c r="P4" s="75"/>
      <c r="Q4" s="65"/>
      <c r="R4" s="65"/>
      <c r="S4" s="65"/>
    </row>
    <row r="5" spans="1:21" s="66" customFormat="1" ht="16.5" thickTop="1" thickBot="1" x14ac:dyDescent="0.3">
      <c r="A5" s="78"/>
      <c r="B5" s="78"/>
      <c r="C5" s="78"/>
      <c r="D5" s="78"/>
      <c r="E5" s="78"/>
      <c r="F5" s="78"/>
      <c r="G5" s="78"/>
      <c r="H5" s="80" t="s">
        <v>1024</v>
      </c>
      <c r="I5" s="80" t="s">
        <v>1025</v>
      </c>
      <c r="J5" s="80" t="s">
        <v>1040</v>
      </c>
      <c r="K5" s="80" t="s">
        <v>1054</v>
      </c>
      <c r="L5" s="80" t="s">
        <v>1073</v>
      </c>
      <c r="M5" s="80" t="s">
        <v>1107</v>
      </c>
      <c r="N5" s="80" t="s">
        <v>1108</v>
      </c>
      <c r="O5" s="80" t="s">
        <v>1170</v>
      </c>
      <c r="P5" s="90" t="s">
        <v>1023</v>
      </c>
      <c r="Q5" s="96" t="s">
        <v>5</v>
      </c>
      <c r="R5" s="96" t="s">
        <v>82</v>
      </c>
      <c r="S5" s="97" t="s">
        <v>83</v>
      </c>
      <c r="T5" s="108" t="s">
        <v>84</v>
      </c>
      <c r="U5" s="76" t="s">
        <v>85</v>
      </c>
    </row>
    <row r="6" spans="1:21" ht="15.75" thickTop="1" x14ac:dyDescent="0.25">
      <c r="A6" s="79"/>
      <c r="B6" s="79" t="s">
        <v>86</v>
      </c>
      <c r="C6" s="79"/>
      <c r="D6" s="79"/>
      <c r="E6" s="79"/>
      <c r="F6" s="79"/>
      <c r="G6" s="79"/>
      <c r="H6" s="81"/>
      <c r="I6" s="81"/>
      <c r="J6" s="81"/>
      <c r="K6" s="81"/>
      <c r="L6" s="81"/>
      <c r="M6" s="81"/>
      <c r="N6" s="81"/>
      <c r="O6" s="81"/>
      <c r="P6" s="91"/>
      <c r="Q6" s="98"/>
      <c r="R6" s="98"/>
      <c r="S6" s="99"/>
      <c r="T6" s="109"/>
    </row>
    <row r="7" spans="1:21" x14ac:dyDescent="0.25">
      <c r="A7" s="79"/>
      <c r="B7" s="79"/>
      <c r="C7" s="79"/>
      <c r="D7" s="79" t="s">
        <v>8</v>
      </c>
      <c r="E7" s="79"/>
      <c r="F7" s="79"/>
      <c r="G7" s="79"/>
      <c r="H7" s="81"/>
      <c r="I7" s="86"/>
      <c r="J7" s="86"/>
      <c r="K7" s="86"/>
      <c r="L7" s="86"/>
      <c r="M7" s="86"/>
      <c r="N7" s="86"/>
      <c r="O7" s="86"/>
      <c r="P7" s="89"/>
      <c r="Q7" s="87"/>
      <c r="R7" s="98"/>
      <c r="S7" s="99"/>
      <c r="T7" s="88"/>
    </row>
    <row r="8" spans="1:21" x14ac:dyDescent="0.25">
      <c r="A8" s="79"/>
      <c r="B8" s="79"/>
      <c r="C8" s="79"/>
      <c r="D8" s="79"/>
      <c r="E8" s="79" t="s">
        <v>87</v>
      </c>
      <c r="F8" s="79"/>
      <c r="G8" s="79"/>
      <c r="H8" s="81"/>
      <c r="I8" s="81"/>
      <c r="J8" s="81"/>
      <c r="K8" s="81"/>
      <c r="L8" s="81"/>
      <c r="M8" s="81"/>
      <c r="N8" s="81"/>
      <c r="O8" s="81"/>
      <c r="P8" s="91"/>
      <c r="Q8" s="98"/>
      <c r="R8" s="98"/>
      <c r="S8" s="99"/>
      <c r="T8" s="109"/>
    </row>
    <row r="9" spans="1:21" x14ac:dyDescent="0.25">
      <c r="A9" s="79"/>
      <c r="B9" s="79"/>
      <c r="C9" s="79"/>
      <c r="D9" s="79"/>
      <c r="E9" s="79"/>
      <c r="F9" s="79" t="s">
        <v>88</v>
      </c>
      <c r="G9" s="79"/>
      <c r="H9" s="81"/>
      <c r="I9" s="81"/>
      <c r="J9" s="81"/>
      <c r="K9" s="81"/>
      <c r="L9" s="81"/>
      <c r="M9" s="81"/>
      <c r="N9" s="81"/>
      <c r="O9" s="81"/>
      <c r="P9" s="91"/>
      <c r="Q9" s="98"/>
      <c r="R9" s="98"/>
      <c r="S9" s="99"/>
      <c r="T9" s="109"/>
    </row>
    <row r="10" spans="1:21" x14ac:dyDescent="0.25">
      <c r="A10" s="79"/>
      <c r="B10" s="79"/>
      <c r="C10" s="79"/>
      <c r="D10" s="79"/>
      <c r="E10" s="79"/>
      <c r="F10" s="79"/>
      <c r="G10" s="79" t="s">
        <v>89</v>
      </c>
      <c r="H10" s="81">
        <v>50</v>
      </c>
      <c r="I10" s="81">
        <v>43.26</v>
      </c>
      <c r="J10" s="81">
        <v>0</v>
      </c>
      <c r="K10" s="81">
        <v>69.12</v>
      </c>
      <c r="L10" s="81">
        <v>0</v>
      </c>
      <c r="M10" s="81">
        <v>0</v>
      </c>
      <c r="N10" s="81">
        <v>58.08</v>
      </c>
      <c r="O10" s="81">
        <v>0</v>
      </c>
      <c r="P10" s="91">
        <f>SUM(H10:O10)</f>
        <v>220.45999999999998</v>
      </c>
      <c r="Q10" s="98">
        <v>333.36</v>
      </c>
      <c r="R10" s="98">
        <f>ROUND((P10-Q10),5)</f>
        <v>-112.9</v>
      </c>
      <c r="S10" s="98">
        <f>IFERROR(P10/Q10,0)</f>
        <v>0.66132709383249333</v>
      </c>
      <c r="T10" s="109">
        <v>500</v>
      </c>
    </row>
    <row r="11" spans="1:21" x14ac:dyDescent="0.25">
      <c r="A11" s="79"/>
      <c r="B11" s="79"/>
      <c r="C11" s="79"/>
      <c r="D11" s="79"/>
      <c r="E11" s="79"/>
      <c r="F11" s="79"/>
      <c r="G11" s="79" t="s">
        <v>90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81">
        <v>0</v>
      </c>
      <c r="P11" s="91">
        <f t="shared" ref="P11:P14" si="0">SUM(H11:O11)</f>
        <v>0</v>
      </c>
      <c r="Q11" s="98">
        <v>16</v>
      </c>
      <c r="R11" s="98">
        <v>0</v>
      </c>
      <c r="S11" s="98">
        <v>0</v>
      </c>
      <c r="T11" s="109">
        <v>24</v>
      </c>
    </row>
    <row r="12" spans="1:21" ht="15.75" thickBot="1" x14ac:dyDescent="0.3">
      <c r="A12" s="79"/>
      <c r="B12" s="79"/>
      <c r="C12" s="79"/>
      <c r="D12" s="79"/>
      <c r="E12" s="79"/>
      <c r="F12" s="79"/>
      <c r="G12" s="79" t="s">
        <v>91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217">
        <v>0</v>
      </c>
      <c r="N12" s="226">
        <v>0</v>
      </c>
      <c r="O12" s="241">
        <v>380</v>
      </c>
      <c r="P12" s="92">
        <f t="shared" si="0"/>
        <v>380</v>
      </c>
      <c r="Q12" s="100">
        <v>0</v>
      </c>
      <c r="R12" s="100">
        <f t="shared" ref="R12:R80" si="1">ROUND((P12-Q12),5)</f>
        <v>380</v>
      </c>
      <c r="S12" s="101">
        <f t="shared" ref="S12:S80" si="2">IFERROR(P12/Q12,0)</f>
        <v>0</v>
      </c>
      <c r="T12" s="110">
        <v>0</v>
      </c>
      <c r="U12" t="s">
        <v>1174</v>
      </c>
    </row>
    <row r="13" spans="1:21" x14ac:dyDescent="0.25">
      <c r="A13" s="79"/>
      <c r="B13" s="79"/>
      <c r="C13" s="79"/>
      <c r="D13" s="79"/>
      <c r="E13" s="79"/>
      <c r="F13" s="79" t="s">
        <v>92</v>
      </c>
      <c r="G13" s="79"/>
      <c r="H13" s="81">
        <v>50</v>
      </c>
      <c r="I13" s="81">
        <v>43.26</v>
      </c>
      <c r="J13" s="81">
        <v>0</v>
      </c>
      <c r="K13" s="81">
        <v>69.12</v>
      </c>
      <c r="L13" s="81">
        <v>0</v>
      </c>
      <c r="M13" s="81">
        <v>0</v>
      </c>
      <c r="N13" s="81">
        <v>58.08</v>
      </c>
      <c r="O13" s="81">
        <v>380</v>
      </c>
      <c r="P13" s="91">
        <f t="shared" si="0"/>
        <v>600.46</v>
      </c>
      <c r="Q13" s="98">
        <v>349.36</v>
      </c>
      <c r="R13" s="98">
        <f t="shared" si="1"/>
        <v>251.1</v>
      </c>
      <c r="S13" s="99">
        <f t="shared" si="2"/>
        <v>1.7187428440577055</v>
      </c>
      <c r="T13" s="109">
        <v>524</v>
      </c>
    </row>
    <row r="14" spans="1:21" x14ac:dyDescent="0.25">
      <c r="A14" s="79"/>
      <c r="B14" s="79"/>
      <c r="C14" s="79"/>
      <c r="D14" s="79"/>
      <c r="E14" s="79"/>
      <c r="F14" s="79" t="s">
        <v>93</v>
      </c>
      <c r="G14" s="79"/>
      <c r="H14" s="81">
        <v>0</v>
      </c>
      <c r="I14" s="81">
        <v>0</v>
      </c>
      <c r="J14" s="81">
        <v>0</v>
      </c>
      <c r="K14" s="81">
        <v>158.6</v>
      </c>
      <c r="L14" s="81">
        <v>0</v>
      </c>
      <c r="M14" s="81">
        <v>0</v>
      </c>
      <c r="N14" s="81">
        <v>0</v>
      </c>
      <c r="O14" s="81">
        <v>258.42</v>
      </c>
      <c r="P14" s="91">
        <f t="shared" si="0"/>
        <v>417.02</v>
      </c>
      <c r="Q14" s="98">
        <v>894.42</v>
      </c>
      <c r="R14" s="98">
        <v>0</v>
      </c>
      <c r="S14" s="99">
        <v>0</v>
      </c>
      <c r="T14" s="109">
        <v>1341.66</v>
      </c>
    </row>
    <row r="15" spans="1:21" x14ac:dyDescent="0.25">
      <c r="A15" s="79"/>
      <c r="B15" s="79"/>
      <c r="C15" s="79"/>
      <c r="D15" s="79"/>
      <c r="E15" s="79"/>
      <c r="F15" s="79" t="s">
        <v>94</v>
      </c>
      <c r="G15" s="79"/>
      <c r="H15" s="81"/>
      <c r="I15" s="81"/>
      <c r="J15" s="81"/>
      <c r="K15" s="81"/>
      <c r="L15" s="81"/>
      <c r="M15" s="81"/>
      <c r="N15" s="81"/>
      <c r="O15" s="81"/>
      <c r="P15" s="91"/>
      <c r="Q15" s="98"/>
      <c r="R15" s="98"/>
      <c r="S15" s="99"/>
      <c r="T15" s="109"/>
    </row>
    <row r="16" spans="1:21" x14ac:dyDescent="0.25">
      <c r="A16" s="79"/>
      <c r="B16" s="79"/>
      <c r="C16" s="79"/>
      <c r="D16" s="79"/>
      <c r="E16" s="79"/>
      <c r="F16" s="79"/>
      <c r="G16" s="79" t="s">
        <v>95</v>
      </c>
      <c r="H16" s="81">
        <v>284.10000000000002</v>
      </c>
      <c r="I16" s="81">
        <v>4904</v>
      </c>
      <c r="J16" s="81">
        <v>3114.64</v>
      </c>
      <c r="K16" s="81">
        <v>3641.15</v>
      </c>
      <c r="L16" s="81">
        <v>2507.6</v>
      </c>
      <c r="M16" s="81">
        <v>2431.5</v>
      </c>
      <c r="N16" s="81">
        <v>2696.9</v>
      </c>
      <c r="O16" s="81">
        <v>2705.75</v>
      </c>
      <c r="P16" s="91">
        <f t="shared" ref="P16:P23" si="3">SUM(H16:O16)</f>
        <v>22285.64</v>
      </c>
      <c r="Q16" s="98">
        <v>21000</v>
      </c>
      <c r="R16" s="98">
        <f t="shared" si="1"/>
        <v>1285.6400000000001</v>
      </c>
      <c r="S16" s="99">
        <f t="shared" si="2"/>
        <v>1.0612209523809524</v>
      </c>
      <c r="T16" s="109">
        <v>30000</v>
      </c>
      <c r="U16" t="s">
        <v>1077</v>
      </c>
    </row>
    <row r="17" spans="1:21" x14ac:dyDescent="0.25">
      <c r="A17" s="79"/>
      <c r="B17" s="79"/>
      <c r="C17" s="79"/>
      <c r="D17" s="79"/>
      <c r="E17" s="79"/>
      <c r="F17" s="79"/>
      <c r="G17" s="79" t="s">
        <v>96</v>
      </c>
      <c r="H17" s="81">
        <v>10</v>
      </c>
      <c r="I17" s="81">
        <v>1677</v>
      </c>
      <c r="J17" s="81">
        <v>12299.08</v>
      </c>
      <c r="K17" s="81">
        <v>609.54</v>
      </c>
      <c r="L17" s="81">
        <v>128.33000000000001</v>
      </c>
      <c r="M17" s="81">
        <v>3172.9</v>
      </c>
      <c r="N17" s="81">
        <v>8538.5499999999993</v>
      </c>
      <c r="O17" s="81">
        <v>625.05999999999995</v>
      </c>
      <c r="P17" s="91">
        <f t="shared" si="3"/>
        <v>27060.46</v>
      </c>
      <c r="Q17" s="98">
        <v>32353.34</v>
      </c>
      <c r="R17" s="98">
        <f t="shared" si="1"/>
        <v>-5292.88</v>
      </c>
      <c r="S17" s="99">
        <f t="shared" si="2"/>
        <v>0.83640390760273897</v>
      </c>
      <c r="T17" s="109">
        <v>46219.040000000001</v>
      </c>
      <c r="U17" t="s">
        <v>1110</v>
      </c>
    </row>
    <row r="18" spans="1:21" ht="15.75" thickBot="1" x14ac:dyDescent="0.3">
      <c r="A18" s="79"/>
      <c r="B18" s="79"/>
      <c r="C18" s="79"/>
      <c r="D18" s="79"/>
      <c r="E18" s="79"/>
      <c r="F18" s="79"/>
      <c r="G18" s="79" t="s">
        <v>97</v>
      </c>
      <c r="H18" s="82">
        <v>0</v>
      </c>
      <c r="I18" s="82">
        <v>0</v>
      </c>
      <c r="J18" s="82">
        <v>0</v>
      </c>
      <c r="K18" s="82">
        <v>11000</v>
      </c>
      <c r="L18" s="82">
        <v>0</v>
      </c>
      <c r="M18" s="217">
        <v>758.57</v>
      </c>
      <c r="N18" s="226">
        <v>0</v>
      </c>
      <c r="O18" s="241">
        <v>0</v>
      </c>
      <c r="P18" s="92">
        <f t="shared" si="3"/>
        <v>11758.57</v>
      </c>
      <c r="Q18" s="100">
        <v>85.68</v>
      </c>
      <c r="R18" s="100">
        <v>0</v>
      </c>
      <c r="S18" s="101">
        <v>0</v>
      </c>
      <c r="T18" s="110">
        <v>128.49</v>
      </c>
      <c r="U18" t="s">
        <v>1096</v>
      </c>
    </row>
    <row r="19" spans="1:21" x14ac:dyDescent="0.25">
      <c r="A19" s="79"/>
      <c r="B19" s="79"/>
      <c r="C19" s="79"/>
      <c r="D19" s="79"/>
      <c r="E19" s="79"/>
      <c r="F19" s="79" t="s">
        <v>98</v>
      </c>
      <c r="G19" s="79"/>
      <c r="H19" s="81">
        <v>294.10000000000002</v>
      </c>
      <c r="I19" s="81">
        <v>6581</v>
      </c>
      <c r="J19" s="81">
        <f>SUM(J16:J18)</f>
        <v>15413.72</v>
      </c>
      <c r="K19" s="81">
        <f>SUM(K16:K18)</f>
        <v>15250.69</v>
      </c>
      <c r="L19" s="81">
        <f t="shared" ref="L19:M19" si="4">SUM(L16:L18)</f>
        <v>2635.93</v>
      </c>
      <c r="M19" s="81">
        <f t="shared" si="4"/>
        <v>6362.9699999999993</v>
      </c>
      <c r="N19" s="81">
        <v>11235.45</v>
      </c>
      <c r="O19" s="81">
        <v>3330.81</v>
      </c>
      <c r="P19" s="91">
        <f t="shared" si="3"/>
        <v>61104.67</v>
      </c>
      <c r="Q19" s="98">
        <v>53439.02</v>
      </c>
      <c r="R19" s="98">
        <f t="shared" si="1"/>
        <v>7665.65</v>
      </c>
      <c r="S19" s="99">
        <f t="shared" si="2"/>
        <v>1.1434466799727989</v>
      </c>
      <c r="T19" s="109">
        <v>76347.53</v>
      </c>
    </row>
    <row r="20" spans="1:21" x14ac:dyDescent="0.25">
      <c r="A20" s="79"/>
      <c r="B20" s="79"/>
      <c r="C20" s="79"/>
      <c r="D20" s="79"/>
      <c r="E20" s="79"/>
      <c r="F20" s="79" t="s">
        <v>99</v>
      </c>
      <c r="G20" s="79"/>
      <c r="H20" s="81">
        <v>17.850000000000001</v>
      </c>
      <c r="I20" s="81">
        <v>18.53</v>
      </c>
      <c r="J20" s="81">
        <v>18.46</v>
      </c>
      <c r="K20" s="81">
        <v>19.55</v>
      </c>
      <c r="L20" s="81">
        <v>19.420000000000002</v>
      </c>
      <c r="M20" s="81">
        <v>20.57</v>
      </c>
      <c r="N20" s="81">
        <v>21.08</v>
      </c>
      <c r="O20" s="81">
        <v>19.510000000000002</v>
      </c>
      <c r="P20" s="91">
        <f t="shared" si="3"/>
        <v>154.96999999999997</v>
      </c>
      <c r="Q20" s="98">
        <v>147.85</v>
      </c>
      <c r="R20" s="98">
        <f t="shared" si="1"/>
        <v>7.12</v>
      </c>
      <c r="S20" s="99">
        <f t="shared" si="2"/>
        <v>1.0481569157930333</v>
      </c>
      <c r="T20" s="109">
        <v>221.77</v>
      </c>
    </row>
    <row r="21" spans="1:21" x14ac:dyDescent="0.25">
      <c r="A21" s="79"/>
      <c r="B21" s="79"/>
      <c r="C21" s="79"/>
      <c r="D21" s="79"/>
      <c r="E21" s="79"/>
      <c r="F21" s="79" t="s">
        <v>100</v>
      </c>
      <c r="G21" s="79"/>
      <c r="H21" s="81">
        <v>456140.91</v>
      </c>
      <c r="I21" s="81">
        <v>446870.83</v>
      </c>
      <c r="J21" s="81">
        <v>499102.75</v>
      </c>
      <c r="K21" s="81">
        <v>383855.94</v>
      </c>
      <c r="L21" s="81">
        <v>419868.8</v>
      </c>
      <c r="M21" s="81">
        <v>401862.37</v>
      </c>
      <c r="N21" s="81">
        <v>401862.37</v>
      </c>
      <c r="O21" s="81">
        <v>401862.37</v>
      </c>
      <c r="P21" s="91">
        <f t="shared" si="3"/>
        <v>3411426.3400000003</v>
      </c>
      <c r="Q21" s="98">
        <v>3113737.36</v>
      </c>
      <c r="R21" s="98">
        <f t="shared" si="1"/>
        <v>297688.98</v>
      </c>
      <c r="S21" s="99">
        <f t="shared" si="2"/>
        <v>1.0956050384416496</v>
      </c>
      <c r="T21" s="109">
        <v>4670606</v>
      </c>
    </row>
    <row r="22" spans="1:21" ht="15.75" thickBot="1" x14ac:dyDescent="0.3">
      <c r="A22" s="79"/>
      <c r="B22" s="79"/>
      <c r="C22" s="79"/>
      <c r="D22" s="79"/>
      <c r="E22" s="79"/>
      <c r="F22" s="79" t="s">
        <v>101</v>
      </c>
      <c r="G22" s="79"/>
      <c r="H22" s="82">
        <v>0</v>
      </c>
      <c r="I22" s="82">
        <v>0</v>
      </c>
      <c r="J22" s="82">
        <v>0</v>
      </c>
      <c r="K22" s="82">
        <v>0</v>
      </c>
      <c r="L22" s="82">
        <v>51643.74</v>
      </c>
      <c r="M22" s="217">
        <v>0</v>
      </c>
      <c r="N22" s="226">
        <v>0</v>
      </c>
      <c r="O22" s="241">
        <v>0</v>
      </c>
      <c r="P22" s="92">
        <f t="shared" si="3"/>
        <v>51643.74</v>
      </c>
      <c r="Q22" s="100">
        <v>55351.360000000001</v>
      </c>
      <c r="R22" s="100">
        <f t="shared" si="1"/>
        <v>-3707.62</v>
      </c>
      <c r="S22" s="101">
        <f t="shared" si="2"/>
        <v>0.93301664132552475</v>
      </c>
      <c r="T22" s="110">
        <v>83027</v>
      </c>
      <c r="U22" t="s">
        <v>1078</v>
      </c>
    </row>
    <row r="23" spans="1:21" x14ac:dyDescent="0.25">
      <c r="A23" s="79"/>
      <c r="B23" s="79"/>
      <c r="C23" s="79"/>
      <c r="D23" s="79"/>
      <c r="E23" s="79" t="s">
        <v>102</v>
      </c>
      <c r="F23" s="79"/>
      <c r="G23" s="79"/>
      <c r="H23" s="117">
        <f t="shared" ref="H23:I23" si="5">SUM(H19:H22)+H13</f>
        <v>456502.86</v>
      </c>
      <c r="I23" s="117">
        <f t="shared" si="5"/>
        <v>453513.62000000005</v>
      </c>
      <c r="J23" s="117">
        <f>SUM(J19:J22)+J13</f>
        <v>514534.93</v>
      </c>
      <c r="K23" s="124">
        <f>SUM(K19:K22)+K13+K14</f>
        <v>399353.89999999997</v>
      </c>
      <c r="L23" s="124">
        <f t="shared" ref="L23:N23" si="6">SUM(L19:L22)+L13+L14</f>
        <v>474167.88999999996</v>
      </c>
      <c r="M23" s="124">
        <f t="shared" si="6"/>
        <v>408245.91</v>
      </c>
      <c r="N23" s="124">
        <f t="shared" si="6"/>
        <v>413176.98000000004</v>
      </c>
      <c r="O23" s="124">
        <v>405851.11</v>
      </c>
      <c r="P23" s="91">
        <f t="shared" si="3"/>
        <v>3525347.1999999997</v>
      </c>
      <c r="Q23" s="98">
        <v>3223919.37</v>
      </c>
      <c r="R23" s="98">
        <f t="shared" si="1"/>
        <v>301427.83</v>
      </c>
      <c r="S23" s="99">
        <f t="shared" si="2"/>
        <v>1.0934973227943972</v>
      </c>
      <c r="T23" s="109">
        <v>4832067.96</v>
      </c>
    </row>
    <row r="24" spans="1:21" x14ac:dyDescent="0.25">
      <c r="A24" s="79"/>
      <c r="B24" s="79"/>
      <c r="C24" s="79"/>
      <c r="D24" s="79"/>
      <c r="E24" s="79" t="s">
        <v>103</v>
      </c>
      <c r="F24" s="79"/>
      <c r="G24" s="79"/>
      <c r="H24" s="81"/>
      <c r="I24" s="81"/>
      <c r="J24" s="81"/>
      <c r="K24" s="81"/>
      <c r="L24" s="81"/>
      <c r="M24" s="81"/>
      <c r="N24" s="81"/>
      <c r="O24" s="81"/>
      <c r="P24" s="91"/>
      <c r="Q24" s="98"/>
      <c r="R24" s="98"/>
      <c r="S24" s="99"/>
      <c r="T24" s="109"/>
    </row>
    <row r="25" spans="1:21" ht="15.75" thickBot="1" x14ac:dyDescent="0.3">
      <c r="A25" s="79"/>
      <c r="B25" s="79"/>
      <c r="C25" s="79"/>
      <c r="D25" s="79"/>
      <c r="E25" s="79"/>
      <c r="F25" s="79" t="s">
        <v>104</v>
      </c>
      <c r="G25" s="79"/>
      <c r="H25" s="81">
        <v>0</v>
      </c>
      <c r="I25" s="81">
        <v>0</v>
      </c>
      <c r="J25" s="81">
        <v>19698.11</v>
      </c>
      <c r="K25" s="81">
        <v>16999.5</v>
      </c>
      <c r="L25" s="81">
        <v>18041.37</v>
      </c>
      <c r="M25" s="81">
        <v>14218.79</v>
      </c>
      <c r="N25" s="81">
        <v>12762.08</v>
      </c>
      <c r="O25" s="81">
        <v>0</v>
      </c>
      <c r="P25" s="91">
        <f t="shared" ref="P25:P28" si="7">SUM(H25:O25)</f>
        <v>81719.849999999991</v>
      </c>
      <c r="Q25" s="98">
        <v>111085.59</v>
      </c>
      <c r="R25" s="98">
        <f t="shared" si="1"/>
        <v>-29365.74</v>
      </c>
      <c r="S25" s="99">
        <f t="shared" si="2"/>
        <v>0.73564762090204494</v>
      </c>
      <c r="T25" s="109">
        <v>166628.35</v>
      </c>
      <c r="U25" t="s">
        <v>1175</v>
      </c>
    </row>
    <row r="26" spans="1:21" ht="15.75" thickBot="1" x14ac:dyDescent="0.3">
      <c r="A26" s="79"/>
      <c r="B26" s="79"/>
      <c r="C26" s="79"/>
      <c r="D26" s="79"/>
      <c r="E26" s="79" t="s">
        <v>105</v>
      </c>
      <c r="F26" s="79"/>
      <c r="G26" s="79"/>
      <c r="H26" s="83">
        <v>0</v>
      </c>
      <c r="I26" s="83">
        <v>0</v>
      </c>
      <c r="J26" s="83">
        <f>SUM(J25)</f>
        <v>19698.11</v>
      </c>
      <c r="K26" s="83">
        <f>SUM(K25)</f>
        <v>16999.5</v>
      </c>
      <c r="L26" s="83">
        <f t="shared" ref="L26:M26" si="8">SUM(L25)</f>
        <v>18041.37</v>
      </c>
      <c r="M26" s="83">
        <f t="shared" si="8"/>
        <v>14218.79</v>
      </c>
      <c r="N26" s="83">
        <f t="shared" ref="N26" si="9">SUM(N25)</f>
        <v>12762.08</v>
      </c>
      <c r="O26" s="242">
        <v>0</v>
      </c>
      <c r="P26" s="93">
        <f t="shared" si="7"/>
        <v>81719.849999999991</v>
      </c>
      <c r="Q26" s="102">
        <v>111085.59</v>
      </c>
      <c r="R26" s="102">
        <f t="shared" si="1"/>
        <v>-29365.74</v>
      </c>
      <c r="S26" s="103">
        <f t="shared" si="2"/>
        <v>0.73564762090204494</v>
      </c>
      <c r="T26" s="111">
        <v>166628.35</v>
      </c>
    </row>
    <row r="27" spans="1:21" ht="15.75" thickBot="1" x14ac:dyDescent="0.3">
      <c r="A27" s="79"/>
      <c r="B27" s="79"/>
      <c r="C27" s="79"/>
      <c r="D27" s="79" t="s">
        <v>106</v>
      </c>
      <c r="E27" s="79"/>
      <c r="F27" s="79"/>
      <c r="G27" s="79"/>
      <c r="H27" s="84">
        <v>456502.86</v>
      </c>
      <c r="I27" s="84">
        <v>453513.62</v>
      </c>
      <c r="J27" s="84">
        <f>SUM(J26+J23)</f>
        <v>534233.04</v>
      </c>
      <c r="K27" s="84">
        <f>SUM(K26+K23)</f>
        <v>416353.39999999997</v>
      </c>
      <c r="L27" s="84">
        <f t="shared" ref="L27:M27" si="10">SUM(L26+L23)</f>
        <v>492209.25999999995</v>
      </c>
      <c r="M27" s="84">
        <f t="shared" si="10"/>
        <v>422464.69999999995</v>
      </c>
      <c r="N27" s="84">
        <f t="shared" ref="N27" si="11">SUM(N26+N23)</f>
        <v>425939.06000000006</v>
      </c>
      <c r="O27" s="243">
        <v>405851.11</v>
      </c>
      <c r="P27" s="94">
        <f t="shared" si="7"/>
        <v>3607067.05</v>
      </c>
      <c r="Q27" s="104">
        <v>3335004.96</v>
      </c>
      <c r="R27" s="104">
        <f t="shared" si="1"/>
        <v>272062.09000000003</v>
      </c>
      <c r="S27" s="105">
        <f t="shared" si="2"/>
        <v>1.0815777167539804</v>
      </c>
      <c r="T27" s="112">
        <v>4998696.3099999996</v>
      </c>
    </row>
    <row r="28" spans="1:21" x14ac:dyDescent="0.25">
      <c r="A28" s="79"/>
      <c r="B28" s="79"/>
      <c r="C28" s="79" t="s">
        <v>107</v>
      </c>
      <c r="D28" s="79"/>
      <c r="E28" s="79"/>
      <c r="F28" s="79"/>
      <c r="G28" s="79"/>
      <c r="H28" s="81">
        <v>456502.86</v>
      </c>
      <c r="I28" s="81">
        <v>453513.62</v>
      </c>
      <c r="J28" s="81">
        <f>J27</f>
        <v>534233.04</v>
      </c>
      <c r="K28" s="81">
        <f>K27</f>
        <v>416353.39999999997</v>
      </c>
      <c r="L28" s="81">
        <f t="shared" ref="L28:M28" si="12">L27</f>
        <v>492209.25999999995</v>
      </c>
      <c r="M28" s="81">
        <f t="shared" si="12"/>
        <v>422464.69999999995</v>
      </c>
      <c r="N28" s="81">
        <f t="shared" ref="N28" si="13">N27</f>
        <v>425939.06000000006</v>
      </c>
      <c r="O28" s="81">
        <v>405851.11</v>
      </c>
      <c r="P28" s="91">
        <f t="shared" si="7"/>
        <v>3607067.05</v>
      </c>
      <c r="Q28" s="98">
        <v>3335004.96</v>
      </c>
      <c r="R28" s="98">
        <f t="shared" si="1"/>
        <v>272062.09000000003</v>
      </c>
      <c r="S28" s="99">
        <f t="shared" si="2"/>
        <v>1.0815777167539804</v>
      </c>
      <c r="T28" s="109">
        <v>4998696.3099999996</v>
      </c>
    </row>
    <row r="29" spans="1:21" x14ac:dyDescent="0.25">
      <c r="A29" s="79"/>
      <c r="B29" s="79"/>
      <c r="C29" s="79"/>
      <c r="D29" s="79" t="s">
        <v>11</v>
      </c>
      <c r="E29" s="79"/>
      <c r="F29" s="79"/>
      <c r="G29" s="79"/>
      <c r="H29" s="81"/>
      <c r="I29" s="81"/>
      <c r="J29" s="81"/>
      <c r="K29" s="81"/>
      <c r="L29" s="81"/>
      <c r="M29" s="81"/>
      <c r="N29" s="81"/>
      <c r="O29" s="81"/>
      <c r="P29" s="91"/>
      <c r="Q29" s="98"/>
      <c r="R29" s="98"/>
      <c r="S29" s="99"/>
      <c r="T29" s="109"/>
    </row>
    <row r="30" spans="1:21" x14ac:dyDescent="0.25">
      <c r="A30" s="79"/>
      <c r="B30" s="79"/>
      <c r="C30" s="79"/>
      <c r="D30" s="79"/>
      <c r="E30" s="79" t="s">
        <v>108</v>
      </c>
      <c r="F30" s="79"/>
      <c r="G30" s="79"/>
      <c r="H30" s="81"/>
      <c r="I30" s="81"/>
      <c r="J30" s="81"/>
      <c r="K30" s="81"/>
      <c r="L30" s="81"/>
      <c r="M30" s="81"/>
      <c r="N30" s="81"/>
      <c r="O30" s="81"/>
      <c r="P30" s="91"/>
      <c r="Q30" s="98"/>
      <c r="R30" s="98"/>
      <c r="S30" s="99"/>
      <c r="T30" s="109"/>
    </row>
    <row r="31" spans="1:21" x14ac:dyDescent="0.25">
      <c r="A31" s="79"/>
      <c r="B31" s="79"/>
      <c r="C31" s="79"/>
      <c r="D31" s="79"/>
      <c r="E31" s="79"/>
      <c r="F31" s="79" t="s">
        <v>109</v>
      </c>
      <c r="G31" s="79"/>
      <c r="H31" s="81">
        <v>135772.85</v>
      </c>
      <c r="I31" s="81">
        <v>200973.68</v>
      </c>
      <c r="J31" s="81">
        <v>142339.91</v>
      </c>
      <c r="K31" s="81">
        <v>142950.65</v>
      </c>
      <c r="L31" s="81">
        <v>141308.63</v>
      </c>
      <c r="M31" s="81">
        <v>171916.79999999999</v>
      </c>
      <c r="N31" s="81">
        <v>146195.73000000001</v>
      </c>
      <c r="O31" s="81">
        <v>144727.56</v>
      </c>
      <c r="P31" s="91">
        <f t="shared" ref="P31:P51" si="14">SUM(H31:O31)</f>
        <v>1226185.81</v>
      </c>
      <c r="Q31" s="98">
        <v>1078129.78</v>
      </c>
      <c r="R31" s="98">
        <f t="shared" si="1"/>
        <v>148056.03</v>
      </c>
      <c r="S31" s="99">
        <f t="shared" si="2"/>
        <v>1.1373267233189681</v>
      </c>
      <c r="T31" s="109">
        <v>1620251.84</v>
      </c>
    </row>
    <row r="32" spans="1:21" x14ac:dyDescent="0.25">
      <c r="A32" s="79"/>
      <c r="B32" s="79"/>
      <c r="C32" s="79"/>
      <c r="D32" s="79"/>
      <c r="E32" s="79"/>
      <c r="F32" s="79" t="s">
        <v>110</v>
      </c>
      <c r="G32" s="79"/>
      <c r="H32" s="81">
        <v>10641</v>
      </c>
      <c r="I32" s="81">
        <v>11920.45</v>
      </c>
      <c r="J32" s="81">
        <v>3465</v>
      </c>
      <c r="K32" s="81">
        <v>16625.03</v>
      </c>
      <c r="L32" s="81">
        <v>10557.9</v>
      </c>
      <c r="M32" s="81">
        <v>6763.48</v>
      </c>
      <c r="N32" s="81">
        <v>6368.89</v>
      </c>
      <c r="O32" s="81">
        <v>12233.48</v>
      </c>
      <c r="P32" s="91">
        <f t="shared" si="14"/>
        <v>78575.23</v>
      </c>
      <c r="Q32" s="98">
        <v>0</v>
      </c>
      <c r="R32" s="98">
        <f t="shared" si="1"/>
        <v>78575.23</v>
      </c>
      <c r="S32" s="99">
        <f t="shared" si="2"/>
        <v>0</v>
      </c>
      <c r="T32" s="109">
        <v>0</v>
      </c>
    </row>
    <row r="33" spans="1:21" x14ac:dyDescent="0.25">
      <c r="A33" s="79"/>
      <c r="B33" s="79"/>
      <c r="C33" s="79"/>
      <c r="D33" s="79"/>
      <c r="E33" s="79"/>
      <c r="F33" s="79" t="s">
        <v>593</v>
      </c>
      <c r="G33" s="79"/>
      <c r="H33" s="81">
        <v>0</v>
      </c>
      <c r="I33" s="81">
        <v>1876</v>
      </c>
      <c r="J33" s="81">
        <v>5331.94</v>
      </c>
      <c r="K33" s="81">
        <v>0</v>
      </c>
      <c r="L33" s="81">
        <v>0</v>
      </c>
      <c r="M33" s="81">
        <v>8091.3</v>
      </c>
      <c r="N33" s="81">
        <v>1676.18</v>
      </c>
      <c r="O33" s="81">
        <v>0</v>
      </c>
      <c r="P33" s="91">
        <f t="shared" si="14"/>
        <v>16975.419999999998</v>
      </c>
      <c r="Q33" s="98"/>
      <c r="R33" s="98">
        <f t="shared" si="1"/>
        <v>16975.419999999998</v>
      </c>
      <c r="S33" s="99">
        <f t="shared" si="2"/>
        <v>0</v>
      </c>
      <c r="T33" s="109">
        <v>0</v>
      </c>
      <c r="U33" t="s">
        <v>1079</v>
      </c>
    </row>
    <row r="34" spans="1:21" x14ac:dyDescent="0.25">
      <c r="A34" s="79"/>
      <c r="B34" s="79"/>
      <c r="C34" s="79"/>
      <c r="D34" s="79"/>
      <c r="E34" s="79"/>
      <c r="F34" s="79" t="s">
        <v>111</v>
      </c>
      <c r="G34" s="79"/>
      <c r="H34" s="81">
        <v>10373.81</v>
      </c>
      <c r="I34" s="81">
        <v>13408.67</v>
      </c>
      <c r="J34" s="81">
        <v>11385.51</v>
      </c>
      <c r="K34" s="81">
        <v>11385.51</v>
      </c>
      <c r="L34" s="81">
        <v>11385.51</v>
      </c>
      <c r="M34" s="81">
        <v>11385.51</v>
      </c>
      <c r="N34" s="81">
        <v>7840.34</v>
      </c>
      <c r="O34" s="81">
        <v>7590.34</v>
      </c>
      <c r="P34" s="91">
        <f t="shared" si="14"/>
        <v>84755.199999999997</v>
      </c>
      <c r="Q34" s="98">
        <v>91084</v>
      </c>
      <c r="R34" s="98">
        <f t="shared" si="1"/>
        <v>-6328.8</v>
      </c>
      <c r="S34" s="99">
        <f t="shared" si="2"/>
        <v>0.93051688551227441</v>
      </c>
      <c r="T34" s="109">
        <v>136626</v>
      </c>
    </row>
    <row r="35" spans="1:21" x14ac:dyDescent="0.25">
      <c r="A35" s="79"/>
      <c r="B35" s="79"/>
      <c r="C35" s="79"/>
      <c r="D35" s="79"/>
      <c r="E35" s="79"/>
      <c r="F35" s="79" t="s">
        <v>112</v>
      </c>
      <c r="G35" s="79"/>
      <c r="H35" s="81">
        <v>4721.7299999999996</v>
      </c>
      <c r="I35" s="81">
        <v>7482.33</v>
      </c>
      <c r="J35" s="81">
        <v>6143.67</v>
      </c>
      <c r="K35" s="81">
        <v>8460.67</v>
      </c>
      <c r="L35" s="81">
        <v>6143.67</v>
      </c>
      <c r="M35" s="81">
        <v>6643.67</v>
      </c>
      <c r="N35" s="81">
        <v>6143.67</v>
      </c>
      <c r="O35" s="81">
        <v>6143.67</v>
      </c>
      <c r="P35" s="91">
        <f t="shared" si="14"/>
        <v>51883.079999999994</v>
      </c>
      <c r="Q35" s="98">
        <v>56137.599999999999</v>
      </c>
      <c r="R35" s="98">
        <f t="shared" si="1"/>
        <v>-4254.5200000000004</v>
      </c>
      <c r="S35" s="99">
        <f t="shared" si="2"/>
        <v>0.92421264891979704</v>
      </c>
      <c r="T35" s="109">
        <v>84206.399999999994</v>
      </c>
    </row>
    <row r="36" spans="1:21" x14ac:dyDescent="0.25">
      <c r="A36" s="79"/>
      <c r="B36" s="79"/>
      <c r="C36" s="79"/>
      <c r="D36" s="79"/>
      <c r="E36" s="79"/>
      <c r="F36" s="79" t="s">
        <v>599</v>
      </c>
      <c r="G36" s="79"/>
      <c r="H36" s="81">
        <v>48.73</v>
      </c>
      <c r="I36" s="81">
        <v>0</v>
      </c>
      <c r="J36" s="81">
        <v>0</v>
      </c>
      <c r="K36" s="81">
        <v>0</v>
      </c>
      <c r="L36" s="81">
        <v>0</v>
      </c>
      <c r="M36" s="81">
        <v>0</v>
      </c>
      <c r="N36" s="81">
        <v>0</v>
      </c>
      <c r="O36" s="81">
        <v>0</v>
      </c>
      <c r="P36" s="91">
        <f t="shared" si="14"/>
        <v>48.73</v>
      </c>
      <c r="Q36" s="98"/>
      <c r="R36" s="98">
        <f t="shared" si="1"/>
        <v>48.73</v>
      </c>
      <c r="S36" s="99">
        <f t="shared" si="2"/>
        <v>0</v>
      </c>
      <c r="T36" s="109">
        <v>0</v>
      </c>
    </row>
    <row r="37" spans="1:21" x14ac:dyDescent="0.25">
      <c r="A37" s="79"/>
      <c r="B37" s="79"/>
      <c r="C37" s="79"/>
      <c r="D37" s="79"/>
      <c r="E37" s="79"/>
      <c r="F37" s="79" t="s">
        <v>113</v>
      </c>
      <c r="G37" s="79"/>
      <c r="H37" s="81">
        <v>10188.379999999999</v>
      </c>
      <c r="I37" s="81">
        <v>18176.43</v>
      </c>
      <c r="J37" s="81">
        <v>13701.42</v>
      </c>
      <c r="K37" s="81">
        <v>17484.48</v>
      </c>
      <c r="L37" s="81">
        <v>13006.17</v>
      </c>
      <c r="M37" s="81">
        <v>14028.16</v>
      </c>
      <c r="N37" s="81">
        <v>12361.3</v>
      </c>
      <c r="O37" s="81">
        <v>16943.77</v>
      </c>
      <c r="P37" s="91">
        <f t="shared" si="14"/>
        <v>115890.11</v>
      </c>
      <c r="Q37" s="98">
        <v>124640</v>
      </c>
      <c r="R37" s="98">
        <f t="shared" si="1"/>
        <v>-8749.89</v>
      </c>
      <c r="S37" s="99">
        <f t="shared" si="2"/>
        <v>0.92979870025673939</v>
      </c>
      <c r="T37" s="109">
        <v>196080</v>
      </c>
    </row>
    <row r="38" spans="1:21" x14ac:dyDescent="0.25">
      <c r="A38" s="79"/>
      <c r="B38" s="79"/>
      <c r="C38" s="79"/>
      <c r="D38" s="79"/>
      <c r="E38" s="79"/>
      <c r="F38" s="79" t="s">
        <v>114</v>
      </c>
      <c r="G38" s="79"/>
      <c r="H38" s="81">
        <v>2136.69</v>
      </c>
      <c r="I38" s="81">
        <v>7558.79</v>
      </c>
      <c r="J38" s="81">
        <v>5230.55</v>
      </c>
      <c r="K38" s="81">
        <v>5260.91</v>
      </c>
      <c r="L38" s="81">
        <v>5082.8999999999996</v>
      </c>
      <c r="M38" s="81">
        <v>4040.45</v>
      </c>
      <c r="N38" s="81">
        <v>2495.14</v>
      </c>
      <c r="O38" s="81">
        <v>2465.35</v>
      </c>
      <c r="P38" s="91">
        <f t="shared" si="14"/>
        <v>34270.78</v>
      </c>
      <c r="Q38" s="98">
        <v>18940.18</v>
      </c>
      <c r="R38" s="98">
        <f t="shared" si="1"/>
        <v>15330.6</v>
      </c>
      <c r="S38" s="99">
        <f t="shared" si="2"/>
        <v>1.809422085745753</v>
      </c>
      <c r="T38" s="109">
        <v>28903.99</v>
      </c>
    </row>
    <row r="39" spans="1:21" x14ac:dyDescent="0.25">
      <c r="A39" s="79"/>
      <c r="B39" s="79"/>
      <c r="C39" s="79"/>
      <c r="D39" s="79"/>
      <c r="E39" s="79"/>
      <c r="F39" s="79" t="s">
        <v>115</v>
      </c>
      <c r="G39" s="79"/>
      <c r="H39" s="81">
        <v>22928.14</v>
      </c>
      <c r="I39" s="81">
        <v>32173.29</v>
      </c>
      <c r="J39" s="81">
        <v>32243.83</v>
      </c>
      <c r="K39" s="81">
        <v>32393.69</v>
      </c>
      <c r="L39" s="81">
        <v>33101.480000000003</v>
      </c>
      <c r="M39" s="81">
        <v>32317.87</v>
      </c>
      <c r="N39" s="81">
        <v>33022.980000000003</v>
      </c>
      <c r="O39" s="81">
        <v>32515.759999999998</v>
      </c>
      <c r="P39" s="91">
        <f t="shared" si="14"/>
        <v>250697.04000000004</v>
      </c>
      <c r="Q39" s="98">
        <v>255348.42</v>
      </c>
      <c r="R39" s="98">
        <f t="shared" si="1"/>
        <v>-4651.38</v>
      </c>
      <c r="S39" s="99">
        <f t="shared" si="2"/>
        <v>0.98178418335229967</v>
      </c>
      <c r="T39" s="109">
        <v>388902.91</v>
      </c>
    </row>
    <row r="40" spans="1:21" x14ac:dyDescent="0.25">
      <c r="A40" s="79"/>
      <c r="B40" s="79"/>
      <c r="C40" s="79"/>
      <c r="D40" s="79"/>
      <c r="E40" s="79"/>
      <c r="F40" s="79" t="s">
        <v>116</v>
      </c>
      <c r="G40" s="79"/>
      <c r="H40" s="81">
        <v>6.93</v>
      </c>
      <c r="I40" s="81">
        <v>1126.98</v>
      </c>
      <c r="J40" s="81">
        <v>639.98</v>
      </c>
      <c r="K40" s="81">
        <v>161.78</v>
      </c>
      <c r="L40" s="81">
        <v>58.5</v>
      </c>
      <c r="M40" s="81">
        <v>102.62</v>
      </c>
      <c r="N40" s="81">
        <v>2383.87</v>
      </c>
      <c r="O40" s="81">
        <v>2114.63</v>
      </c>
      <c r="P40" s="91">
        <f t="shared" si="14"/>
        <v>6595.29</v>
      </c>
      <c r="Q40" s="98">
        <v>1869.6</v>
      </c>
      <c r="R40" s="98">
        <f t="shared" si="1"/>
        <v>4725.6899999999996</v>
      </c>
      <c r="S40" s="99">
        <f t="shared" si="2"/>
        <v>3.5276476251604625</v>
      </c>
      <c r="T40" s="109">
        <v>2941.2</v>
      </c>
      <c r="U40" t="s">
        <v>1109</v>
      </c>
    </row>
    <row r="41" spans="1:21" x14ac:dyDescent="0.25">
      <c r="A41" s="79"/>
      <c r="B41" s="79"/>
      <c r="C41" s="79"/>
      <c r="D41" s="79"/>
      <c r="E41" s="79"/>
      <c r="F41" s="79" t="s">
        <v>117</v>
      </c>
      <c r="G41" s="79"/>
      <c r="H41" s="81">
        <v>817.79</v>
      </c>
      <c r="I41" s="81">
        <v>817.79</v>
      </c>
      <c r="J41" s="81">
        <v>817.79</v>
      </c>
      <c r="K41" s="81">
        <v>817.79</v>
      </c>
      <c r="L41" s="81">
        <v>806.66</v>
      </c>
      <c r="M41" s="81">
        <v>806.66</v>
      </c>
      <c r="N41" s="81">
        <v>6577.66</v>
      </c>
      <c r="O41" s="81">
        <v>806.66</v>
      </c>
      <c r="P41" s="91">
        <f t="shared" si="14"/>
        <v>12268.8</v>
      </c>
      <c r="Q41" s="98">
        <v>8204.94</v>
      </c>
      <c r="R41" s="98">
        <f t="shared" si="1"/>
        <v>4063.86</v>
      </c>
      <c r="S41" s="99">
        <f t="shared" si="2"/>
        <v>1.4952942983129673</v>
      </c>
      <c r="T41" s="109">
        <v>12307.38</v>
      </c>
      <c r="U41" t="s">
        <v>1109</v>
      </c>
    </row>
    <row r="42" spans="1:21" x14ac:dyDescent="0.25">
      <c r="A42" s="79"/>
      <c r="B42" s="79"/>
      <c r="C42" s="79"/>
      <c r="D42" s="79"/>
      <c r="E42" s="79"/>
      <c r="F42" s="79" t="s">
        <v>118</v>
      </c>
      <c r="G42" s="79"/>
      <c r="H42" s="81">
        <v>686.36</v>
      </c>
      <c r="I42" s="81">
        <v>611.29999999999995</v>
      </c>
      <c r="J42" s="81">
        <v>611.29999999999995</v>
      </c>
      <c r="K42" s="81">
        <v>611.29999999999995</v>
      </c>
      <c r="L42" s="81">
        <v>561.29999999999995</v>
      </c>
      <c r="M42" s="81">
        <v>561.29999999999995</v>
      </c>
      <c r="N42" s="81">
        <v>611.29999999999995</v>
      </c>
      <c r="O42" s="81">
        <v>561.29999999999995</v>
      </c>
      <c r="P42" s="91">
        <f t="shared" si="14"/>
        <v>4815.46</v>
      </c>
      <c r="Q42" s="98">
        <v>27333.360000000001</v>
      </c>
      <c r="R42" s="98">
        <f t="shared" si="1"/>
        <v>-22517.9</v>
      </c>
      <c r="S42" s="99">
        <f t="shared" si="2"/>
        <v>0.1761751939754205</v>
      </c>
      <c r="T42" s="109">
        <v>43000</v>
      </c>
    </row>
    <row r="43" spans="1:21" x14ac:dyDescent="0.25">
      <c r="A43" s="79"/>
      <c r="B43" s="79"/>
      <c r="C43" s="79"/>
      <c r="D43" s="79"/>
      <c r="E43" s="79"/>
      <c r="F43" s="79" t="s">
        <v>119</v>
      </c>
      <c r="G43" s="79"/>
      <c r="H43" s="81">
        <v>0</v>
      </c>
      <c r="I43" s="81">
        <v>408</v>
      </c>
      <c r="J43" s="81">
        <v>258</v>
      </c>
      <c r="K43" s="81">
        <v>246</v>
      </c>
      <c r="L43" s="81">
        <v>234</v>
      </c>
      <c r="M43" s="81">
        <v>228</v>
      </c>
      <c r="N43" s="81">
        <v>216</v>
      </c>
      <c r="O43" s="81">
        <v>277.8</v>
      </c>
      <c r="P43" s="91">
        <f t="shared" si="14"/>
        <v>1867.8</v>
      </c>
      <c r="Q43" s="98">
        <v>111301.36</v>
      </c>
      <c r="R43" s="98">
        <f t="shared" si="1"/>
        <v>-109433.56</v>
      </c>
      <c r="S43" s="99">
        <f t="shared" si="2"/>
        <v>1.6781466102480689E-2</v>
      </c>
      <c r="T43" s="109">
        <v>175096</v>
      </c>
    </row>
    <row r="44" spans="1:21" x14ac:dyDescent="0.25">
      <c r="A44" s="79"/>
      <c r="B44" s="79"/>
      <c r="C44" s="79"/>
      <c r="D44" s="79"/>
      <c r="E44" s="79"/>
      <c r="F44" s="121" t="s">
        <v>120</v>
      </c>
      <c r="G44" s="79"/>
      <c r="H44" s="81">
        <v>0</v>
      </c>
      <c r="I44" s="81">
        <v>0</v>
      </c>
      <c r="J44" s="81">
        <v>0</v>
      </c>
      <c r="K44" s="81">
        <v>0</v>
      </c>
      <c r="L44" s="81">
        <v>0</v>
      </c>
      <c r="M44" s="81">
        <v>0</v>
      </c>
      <c r="N44" s="81">
        <v>0</v>
      </c>
      <c r="O44" s="81">
        <v>0</v>
      </c>
      <c r="P44" s="91">
        <f t="shared" si="14"/>
        <v>0</v>
      </c>
      <c r="Q44" s="98">
        <v>2475.04</v>
      </c>
      <c r="R44" s="98">
        <f t="shared" si="1"/>
        <v>-2475.04</v>
      </c>
      <c r="S44" s="99">
        <f t="shared" si="2"/>
        <v>0</v>
      </c>
      <c r="T44" s="109">
        <v>3712.53</v>
      </c>
    </row>
    <row r="45" spans="1:21" x14ac:dyDescent="0.25">
      <c r="A45" s="79"/>
      <c r="B45" s="79"/>
      <c r="C45" s="79"/>
      <c r="D45" s="79"/>
      <c r="E45" s="79"/>
      <c r="F45" s="79" t="s">
        <v>121</v>
      </c>
      <c r="G45" s="79"/>
      <c r="H45" s="81">
        <v>1863.85</v>
      </c>
      <c r="I45" s="81">
        <v>4531.67</v>
      </c>
      <c r="J45" s="81">
        <f>451.49-7.22</f>
        <v>444.27</v>
      </c>
      <c r="K45" s="81">
        <v>48.85</v>
      </c>
      <c r="L45" s="81">
        <v>134.11000000000001</v>
      </c>
      <c r="M45" s="81">
        <v>926.04</v>
      </c>
      <c r="N45" s="81">
        <v>1700</v>
      </c>
      <c r="O45" s="81">
        <v>0</v>
      </c>
      <c r="P45" s="91">
        <f t="shared" si="14"/>
        <v>9648.7900000000009</v>
      </c>
      <c r="Q45" s="98">
        <v>6926.57</v>
      </c>
      <c r="R45" s="98">
        <f t="shared" si="1"/>
        <v>2722.22</v>
      </c>
      <c r="S45" s="99">
        <f t="shared" si="2"/>
        <v>1.3930112595411583</v>
      </c>
      <c r="T45" s="109">
        <v>10389.85</v>
      </c>
      <c r="U45" t="s">
        <v>1026</v>
      </c>
    </row>
    <row r="46" spans="1:21" x14ac:dyDescent="0.25">
      <c r="A46" s="79"/>
      <c r="B46" s="79"/>
      <c r="C46" s="79"/>
      <c r="D46" s="79"/>
      <c r="E46" s="79"/>
      <c r="F46" s="79" t="s">
        <v>122</v>
      </c>
      <c r="G46" s="79"/>
      <c r="H46" s="81">
        <v>0</v>
      </c>
      <c r="I46" s="81">
        <v>0</v>
      </c>
      <c r="J46" s="81">
        <v>30.44</v>
      </c>
      <c r="K46" s="81">
        <v>143.12</v>
      </c>
      <c r="L46" s="81">
        <v>21.99</v>
      </c>
      <c r="M46" s="81">
        <v>0</v>
      </c>
      <c r="N46" s="81">
        <v>0</v>
      </c>
      <c r="O46" s="81">
        <v>0</v>
      </c>
      <c r="P46" s="91">
        <f t="shared" si="14"/>
        <v>195.55</v>
      </c>
      <c r="Q46" s="98">
        <v>5333.36</v>
      </c>
      <c r="R46" s="98">
        <f t="shared" si="1"/>
        <v>-5137.8100000000004</v>
      </c>
      <c r="S46" s="99">
        <f t="shared" si="2"/>
        <v>3.6665441672791642E-2</v>
      </c>
      <c r="T46" s="109">
        <v>8000</v>
      </c>
    </row>
    <row r="47" spans="1:21" x14ac:dyDescent="0.25">
      <c r="A47" s="79"/>
      <c r="B47" s="79"/>
      <c r="C47" s="79"/>
      <c r="D47" s="79"/>
      <c r="E47" s="79"/>
      <c r="F47" s="79" t="s">
        <v>123</v>
      </c>
      <c r="G47" s="79"/>
      <c r="H47" s="81">
        <v>829</v>
      </c>
      <c r="I47" s="81">
        <v>2269</v>
      </c>
      <c r="J47" s="81">
        <v>7051.6</v>
      </c>
      <c r="K47" s="81">
        <v>8856.2999999999993</v>
      </c>
      <c r="L47" s="81">
        <v>3408.75</v>
      </c>
      <c r="M47" s="81">
        <v>431.25</v>
      </c>
      <c r="N47" s="81">
        <v>2602.4699999999998</v>
      </c>
      <c r="O47" s="81">
        <v>431.25</v>
      </c>
      <c r="P47" s="91">
        <f t="shared" si="14"/>
        <v>25879.620000000003</v>
      </c>
      <c r="Q47" s="98">
        <v>799.92</v>
      </c>
      <c r="R47" s="98">
        <f t="shared" si="1"/>
        <v>25079.7</v>
      </c>
      <c r="S47" s="99">
        <f t="shared" si="2"/>
        <v>32.35276027602761</v>
      </c>
      <c r="T47" s="109">
        <v>1199.8699999999999</v>
      </c>
      <c r="U47" t="s">
        <v>1080</v>
      </c>
    </row>
    <row r="48" spans="1:21" x14ac:dyDescent="0.25">
      <c r="A48" s="79"/>
      <c r="B48" s="79"/>
      <c r="C48" s="79"/>
      <c r="D48" s="79"/>
      <c r="E48" s="79"/>
      <c r="F48" s="79" t="s">
        <v>124</v>
      </c>
      <c r="G48" s="79"/>
      <c r="H48" s="81">
        <v>0</v>
      </c>
      <c r="I48" s="81">
        <v>0</v>
      </c>
      <c r="J48" s="81">
        <v>0</v>
      </c>
      <c r="K48" s="81">
        <v>0</v>
      </c>
      <c r="L48" s="81">
        <v>0</v>
      </c>
      <c r="M48" s="81">
        <v>0</v>
      </c>
      <c r="N48" s="81">
        <v>0</v>
      </c>
      <c r="O48" s="81">
        <v>0</v>
      </c>
      <c r="P48" s="91">
        <f t="shared" si="14"/>
        <v>0</v>
      </c>
      <c r="Q48" s="98">
        <v>0</v>
      </c>
      <c r="R48" s="98">
        <f t="shared" si="1"/>
        <v>0</v>
      </c>
      <c r="S48" s="99">
        <f t="shared" si="2"/>
        <v>0</v>
      </c>
      <c r="T48" s="109">
        <v>0</v>
      </c>
    </row>
    <row r="49" spans="1:21" x14ac:dyDescent="0.25">
      <c r="A49" s="79"/>
      <c r="B49" s="79"/>
      <c r="C49" s="79"/>
      <c r="D49" s="79"/>
      <c r="E49" s="79"/>
      <c r="F49" s="79" t="s">
        <v>125</v>
      </c>
      <c r="G49" s="79"/>
      <c r="H49" s="81">
        <v>0</v>
      </c>
      <c r="I49" s="81">
        <v>0</v>
      </c>
      <c r="J49" s="81">
        <v>0</v>
      </c>
      <c r="K49" s="81">
        <v>0</v>
      </c>
      <c r="L49" s="81">
        <v>0</v>
      </c>
      <c r="M49" s="81">
        <v>0</v>
      </c>
      <c r="N49" s="81">
        <v>0</v>
      </c>
      <c r="O49" s="81">
        <v>0</v>
      </c>
      <c r="P49" s="91">
        <f t="shared" si="14"/>
        <v>0</v>
      </c>
      <c r="Q49" s="98">
        <v>10000</v>
      </c>
      <c r="R49" s="98">
        <f t="shared" si="1"/>
        <v>-10000</v>
      </c>
      <c r="S49" s="99">
        <f t="shared" si="2"/>
        <v>0</v>
      </c>
      <c r="T49" s="109">
        <v>15000</v>
      </c>
    </row>
    <row r="50" spans="1:21" ht="15.75" thickBot="1" x14ac:dyDescent="0.3">
      <c r="A50" s="79"/>
      <c r="B50" s="79"/>
      <c r="C50" s="79"/>
      <c r="D50" s="79"/>
      <c r="E50" s="79"/>
      <c r="F50" s="79" t="s">
        <v>126</v>
      </c>
      <c r="G50" s="79"/>
      <c r="H50" s="82">
        <v>0</v>
      </c>
      <c r="I50" s="82">
        <v>0</v>
      </c>
      <c r="J50" s="82">
        <v>0</v>
      </c>
      <c r="K50" s="82">
        <v>0</v>
      </c>
      <c r="L50" s="82">
        <v>0</v>
      </c>
      <c r="M50" s="217">
        <v>0</v>
      </c>
      <c r="N50" s="226">
        <v>0</v>
      </c>
      <c r="O50" s="241">
        <v>0</v>
      </c>
      <c r="P50" s="92">
        <f t="shared" si="14"/>
        <v>0</v>
      </c>
      <c r="Q50" s="100">
        <v>362.32</v>
      </c>
      <c r="R50" s="100">
        <f t="shared" si="1"/>
        <v>-362.32</v>
      </c>
      <c r="S50" s="101">
        <f t="shared" si="2"/>
        <v>0</v>
      </c>
      <c r="T50" s="110">
        <v>543.44000000000005</v>
      </c>
    </row>
    <row r="51" spans="1:21" x14ac:dyDescent="0.25">
      <c r="A51" s="79"/>
      <c r="B51" s="79"/>
      <c r="C51" s="79"/>
      <c r="D51" s="79"/>
      <c r="E51" s="79" t="s">
        <v>127</v>
      </c>
      <c r="F51" s="79"/>
      <c r="G51" s="79"/>
      <c r="H51" s="81">
        <f t="shared" ref="H51:I51" si="15">ROUND(SUM(H31:H50),5)</f>
        <v>201015.26</v>
      </c>
      <c r="I51" s="81">
        <f t="shared" si="15"/>
        <v>303334.38</v>
      </c>
      <c r="J51" s="81">
        <f>ROUND(SUM(J31:J50),5)</f>
        <v>229695.21</v>
      </c>
      <c r="K51" s="81">
        <f>ROUND(SUM(K31:K50),5)</f>
        <v>245446.08</v>
      </c>
      <c r="L51" s="81">
        <f t="shared" ref="L51:O51" si="16">ROUND(SUM(L31:L50),5)</f>
        <v>225811.57</v>
      </c>
      <c r="M51" s="81">
        <f t="shared" si="16"/>
        <v>258243.11</v>
      </c>
      <c r="N51" s="81">
        <f t="shared" si="16"/>
        <v>230195.53</v>
      </c>
      <c r="O51" s="81">
        <f t="shared" si="16"/>
        <v>226811.57</v>
      </c>
      <c r="P51" s="91">
        <f t="shared" si="14"/>
        <v>1920552.71</v>
      </c>
      <c r="Q51" s="98">
        <v>1798886.45</v>
      </c>
      <c r="R51" s="98">
        <f t="shared" si="1"/>
        <v>121666.26</v>
      </c>
      <c r="S51" s="99">
        <f t="shared" si="2"/>
        <v>1.067634207817842</v>
      </c>
      <c r="T51" s="109">
        <v>2727161.41</v>
      </c>
    </row>
    <row r="52" spans="1:21" x14ac:dyDescent="0.25">
      <c r="A52" s="79"/>
      <c r="B52" s="79"/>
      <c r="C52" s="79"/>
      <c r="D52" s="79"/>
      <c r="E52" s="79" t="s">
        <v>128</v>
      </c>
      <c r="F52" s="79"/>
      <c r="G52" s="79"/>
      <c r="H52" s="81"/>
      <c r="I52" s="81"/>
      <c r="J52" s="81"/>
      <c r="K52" s="81"/>
      <c r="L52" s="81"/>
      <c r="M52" s="81"/>
      <c r="N52" s="81"/>
      <c r="O52" s="81"/>
      <c r="P52" s="91"/>
      <c r="Q52" s="98"/>
      <c r="R52" s="98"/>
      <c r="S52" s="99"/>
      <c r="T52" s="109"/>
    </row>
    <row r="53" spans="1:21" x14ac:dyDescent="0.25">
      <c r="A53" s="79"/>
      <c r="B53" s="79"/>
      <c r="C53" s="79"/>
      <c r="D53" s="79"/>
      <c r="E53" s="79"/>
      <c r="F53" s="79" t="s">
        <v>129</v>
      </c>
      <c r="G53" s="79"/>
      <c r="H53" s="81">
        <v>2116.67</v>
      </c>
      <c r="I53" s="81">
        <v>2328.33</v>
      </c>
      <c r="J53" s="81">
        <v>2328.33</v>
      </c>
      <c r="K53" s="81">
        <v>2328.33</v>
      </c>
      <c r="L53" s="81">
        <v>2328.33</v>
      </c>
      <c r="M53" s="81">
        <v>2578.33</v>
      </c>
      <c r="N53" s="81">
        <v>2328.33</v>
      </c>
      <c r="O53" s="81">
        <v>2328.33</v>
      </c>
      <c r="P53" s="91">
        <f>SUM(H53:O53)</f>
        <v>18664.98</v>
      </c>
      <c r="Q53" s="98">
        <v>18626.72</v>
      </c>
      <c r="R53" s="98">
        <f t="shared" si="1"/>
        <v>38.26</v>
      </c>
      <c r="S53" s="99">
        <f t="shared" si="2"/>
        <v>1.0020540384995318</v>
      </c>
      <c r="T53" s="109">
        <v>27940.04</v>
      </c>
    </row>
    <row r="54" spans="1:21" x14ac:dyDescent="0.25">
      <c r="A54" s="79"/>
      <c r="B54" s="79"/>
      <c r="C54" s="79"/>
      <c r="D54" s="79"/>
      <c r="E54" s="79"/>
      <c r="F54" s="79" t="s">
        <v>130</v>
      </c>
      <c r="G54" s="79"/>
      <c r="H54" s="81">
        <v>4361.08</v>
      </c>
      <c r="I54" s="81">
        <v>4491.83</v>
      </c>
      <c r="J54" s="81">
        <v>4491.83</v>
      </c>
      <c r="K54" s="81">
        <v>4491.83</v>
      </c>
      <c r="L54" s="81">
        <v>4491.83</v>
      </c>
      <c r="M54" s="81">
        <v>5491.83</v>
      </c>
      <c r="N54" s="81">
        <v>4491.83</v>
      </c>
      <c r="O54" s="81">
        <v>5506.83</v>
      </c>
      <c r="P54" s="91">
        <f t="shared" ref="P54:P61" si="17">SUM(H54:O54)</f>
        <v>37818.890000000007</v>
      </c>
      <c r="Q54" s="98">
        <v>35935.35</v>
      </c>
      <c r="R54" s="98">
        <f t="shared" si="1"/>
        <v>1883.54</v>
      </c>
      <c r="S54" s="99">
        <f t="shared" si="2"/>
        <v>1.0524146835915056</v>
      </c>
      <c r="T54" s="109">
        <v>53902.99</v>
      </c>
    </row>
    <row r="55" spans="1:21" x14ac:dyDescent="0.25">
      <c r="A55" s="79"/>
      <c r="B55" s="79"/>
      <c r="C55" s="79"/>
      <c r="D55" s="79"/>
      <c r="E55" s="79"/>
      <c r="F55" s="79" t="s">
        <v>131</v>
      </c>
      <c r="G55" s="79"/>
      <c r="H55" s="81">
        <v>0</v>
      </c>
      <c r="I55" s="81">
        <v>24</v>
      </c>
      <c r="J55" s="81">
        <v>12</v>
      </c>
      <c r="K55" s="81">
        <v>12</v>
      </c>
      <c r="L55" s="81">
        <v>12</v>
      </c>
      <c r="M55" s="81">
        <v>12</v>
      </c>
      <c r="N55" s="81">
        <v>12</v>
      </c>
      <c r="O55" s="81">
        <v>0</v>
      </c>
      <c r="P55" s="91">
        <f t="shared" si="17"/>
        <v>84</v>
      </c>
      <c r="Q55" s="98">
        <v>5429.36</v>
      </c>
      <c r="R55" s="98">
        <f t="shared" si="1"/>
        <v>-5345.36</v>
      </c>
      <c r="S55" s="99">
        <f t="shared" si="2"/>
        <v>1.5471436780762375E-2</v>
      </c>
      <c r="T55" s="109">
        <v>8144</v>
      </c>
    </row>
    <row r="56" spans="1:21" x14ac:dyDescent="0.25">
      <c r="A56" s="79"/>
      <c r="B56" s="79"/>
      <c r="C56" s="79"/>
      <c r="D56" s="79"/>
      <c r="E56" s="79"/>
      <c r="F56" s="79" t="s">
        <v>132</v>
      </c>
      <c r="G56" s="79"/>
      <c r="H56" s="81">
        <v>379.28</v>
      </c>
      <c r="I56" s="81">
        <v>379.28</v>
      </c>
      <c r="J56" s="81">
        <v>379.28</v>
      </c>
      <c r="K56" s="81">
        <v>379.28</v>
      </c>
      <c r="L56" s="81">
        <v>379.28</v>
      </c>
      <c r="M56" s="81">
        <v>379.28</v>
      </c>
      <c r="N56" s="81">
        <v>-507.33</v>
      </c>
      <c r="O56" s="81">
        <v>356.06</v>
      </c>
      <c r="P56" s="91">
        <f t="shared" si="17"/>
        <v>2124.41</v>
      </c>
      <c r="Q56" s="98">
        <v>6080</v>
      </c>
      <c r="R56" s="98">
        <f t="shared" si="1"/>
        <v>-3955.59</v>
      </c>
      <c r="S56" s="99">
        <f t="shared" si="2"/>
        <v>0.34940953947368419</v>
      </c>
      <c r="T56" s="109">
        <v>9120</v>
      </c>
      <c r="U56" t="s">
        <v>1111</v>
      </c>
    </row>
    <row r="57" spans="1:21" x14ac:dyDescent="0.25">
      <c r="A57" s="79"/>
      <c r="B57" s="79"/>
      <c r="C57" s="79"/>
      <c r="D57" s="79"/>
      <c r="E57" s="79"/>
      <c r="F57" s="79" t="s">
        <v>133</v>
      </c>
      <c r="G57" s="79"/>
      <c r="H57" s="81">
        <v>88.47</v>
      </c>
      <c r="I57" s="81">
        <v>93.43</v>
      </c>
      <c r="J57" s="81">
        <v>93.43</v>
      </c>
      <c r="K57" s="81">
        <v>93.43</v>
      </c>
      <c r="L57" s="81">
        <v>93.43</v>
      </c>
      <c r="M57" s="81">
        <v>111.56</v>
      </c>
      <c r="N57" s="81">
        <v>78.709999999999994</v>
      </c>
      <c r="O57" s="81">
        <v>107.96</v>
      </c>
      <c r="P57" s="91">
        <f t="shared" si="17"/>
        <v>760.42000000000007</v>
      </c>
      <c r="Q57" s="98">
        <v>847.16</v>
      </c>
      <c r="R57" s="98">
        <f t="shared" si="1"/>
        <v>-86.74</v>
      </c>
      <c r="S57" s="99">
        <f t="shared" si="2"/>
        <v>0.89761084092733379</v>
      </c>
      <c r="T57" s="109">
        <v>1270.72</v>
      </c>
    </row>
    <row r="58" spans="1:21" x14ac:dyDescent="0.25">
      <c r="A58" s="79"/>
      <c r="B58" s="79"/>
      <c r="C58" s="79"/>
      <c r="D58" s="79"/>
      <c r="E58" s="79"/>
      <c r="F58" s="79" t="s">
        <v>134</v>
      </c>
      <c r="G58" s="79"/>
      <c r="H58" s="81">
        <v>1353.86</v>
      </c>
      <c r="I58" s="81">
        <v>1425.41</v>
      </c>
      <c r="J58" s="81">
        <v>1425.41</v>
      </c>
      <c r="K58" s="81">
        <v>1425.41</v>
      </c>
      <c r="L58" s="81">
        <v>1425.41</v>
      </c>
      <c r="M58" s="81">
        <v>1425.41</v>
      </c>
      <c r="N58" s="81">
        <v>1425.41</v>
      </c>
      <c r="O58" s="81">
        <v>1425.41</v>
      </c>
      <c r="P58" s="91">
        <f t="shared" si="17"/>
        <v>11331.73</v>
      </c>
      <c r="Q58" s="98">
        <v>11354.38</v>
      </c>
      <c r="R58" s="98">
        <f t="shared" si="1"/>
        <v>-22.65</v>
      </c>
      <c r="S58" s="99">
        <f t="shared" si="2"/>
        <v>0.99800517509542575</v>
      </c>
      <c r="T58" s="109">
        <v>17031.54</v>
      </c>
    </row>
    <row r="59" spans="1:21" x14ac:dyDescent="0.25">
      <c r="A59" s="79"/>
      <c r="B59" s="79"/>
      <c r="C59" s="79"/>
      <c r="D59" s="79"/>
      <c r="E59" s="79"/>
      <c r="F59" s="79" t="s">
        <v>135</v>
      </c>
      <c r="G59" s="79"/>
      <c r="H59" s="81">
        <v>0</v>
      </c>
      <c r="I59" s="81">
        <v>0</v>
      </c>
      <c r="J59" s="81">
        <v>0</v>
      </c>
      <c r="K59" s="81">
        <v>0</v>
      </c>
      <c r="L59" s="81">
        <v>0</v>
      </c>
      <c r="M59" s="81">
        <v>0</v>
      </c>
      <c r="N59" s="81">
        <v>83.6</v>
      </c>
      <c r="O59" s="81">
        <v>104.93</v>
      </c>
      <c r="P59" s="91">
        <f t="shared" si="17"/>
        <v>188.53</v>
      </c>
      <c r="Q59" s="98">
        <v>91.2</v>
      </c>
      <c r="R59" s="98">
        <f t="shared" si="1"/>
        <v>97.33</v>
      </c>
      <c r="S59" s="99">
        <f t="shared" si="2"/>
        <v>2.0672149122807015</v>
      </c>
      <c r="T59" s="109">
        <v>136.80000000000001</v>
      </c>
      <c r="U59" t="s">
        <v>1109</v>
      </c>
    </row>
    <row r="60" spans="1:21" x14ac:dyDescent="0.25">
      <c r="A60" s="79"/>
      <c r="B60" s="79"/>
      <c r="C60" s="79"/>
      <c r="D60" s="79"/>
      <c r="E60" s="79"/>
      <c r="F60" s="79" t="s">
        <v>136</v>
      </c>
      <c r="G60" s="79"/>
      <c r="H60" s="81">
        <v>25.41</v>
      </c>
      <c r="I60" s="81">
        <v>25.41</v>
      </c>
      <c r="J60" s="81">
        <v>25.41</v>
      </c>
      <c r="K60" s="81">
        <v>25.41</v>
      </c>
      <c r="L60" s="81">
        <v>36.15</v>
      </c>
      <c r="M60" s="81">
        <v>36.15</v>
      </c>
      <c r="N60" s="81">
        <v>36.15</v>
      </c>
      <c r="O60" s="81">
        <v>36.15</v>
      </c>
      <c r="P60" s="91">
        <f t="shared" si="17"/>
        <v>246.24</v>
      </c>
      <c r="Q60" s="98">
        <v>283.07</v>
      </c>
      <c r="R60" s="98">
        <f t="shared" si="1"/>
        <v>-36.83</v>
      </c>
      <c r="S60" s="99">
        <f t="shared" si="2"/>
        <v>0.86989083972162373</v>
      </c>
      <c r="T60" s="109">
        <v>424.59</v>
      </c>
    </row>
    <row r="61" spans="1:21" x14ac:dyDescent="0.25">
      <c r="A61" s="79"/>
      <c r="B61" s="79"/>
      <c r="C61" s="79"/>
      <c r="D61" s="79"/>
      <c r="E61" s="79"/>
      <c r="F61" s="79" t="s">
        <v>137</v>
      </c>
      <c r="G61" s="79"/>
      <c r="H61" s="81">
        <v>0</v>
      </c>
      <c r="I61" s="81">
        <v>0</v>
      </c>
      <c r="J61" s="81">
        <v>0</v>
      </c>
      <c r="K61" s="81">
        <v>0</v>
      </c>
      <c r="L61" s="81">
        <v>0</v>
      </c>
      <c r="M61" s="81">
        <v>0</v>
      </c>
      <c r="N61" s="81">
        <v>0</v>
      </c>
      <c r="O61" s="81">
        <v>0</v>
      </c>
      <c r="P61" s="91">
        <f t="shared" si="17"/>
        <v>0</v>
      </c>
      <c r="Q61" s="98">
        <v>1333.36</v>
      </c>
      <c r="R61" s="98">
        <f t="shared" si="1"/>
        <v>-1333.36</v>
      </c>
      <c r="S61" s="99">
        <f t="shared" si="2"/>
        <v>0</v>
      </c>
      <c r="T61" s="109">
        <v>2000</v>
      </c>
    </row>
    <row r="62" spans="1:21" x14ac:dyDescent="0.25">
      <c r="A62" s="79"/>
      <c r="B62" s="79"/>
      <c r="C62" s="79"/>
      <c r="D62" s="79"/>
      <c r="E62" s="79"/>
      <c r="F62" s="79" t="s">
        <v>138</v>
      </c>
      <c r="G62" s="79"/>
      <c r="H62" s="81"/>
      <c r="I62" s="81"/>
      <c r="J62" s="81"/>
      <c r="K62" s="81"/>
      <c r="L62" s="81"/>
      <c r="M62" s="81"/>
      <c r="N62" s="81"/>
      <c r="O62" s="81"/>
      <c r="P62" s="91"/>
      <c r="Q62" s="98"/>
      <c r="R62" s="98"/>
      <c r="S62" s="99"/>
      <c r="T62" s="109"/>
    </row>
    <row r="63" spans="1:21" x14ac:dyDescent="0.25">
      <c r="A63" s="79"/>
      <c r="B63" s="79"/>
      <c r="C63" s="79"/>
      <c r="D63" s="79"/>
      <c r="E63" s="79"/>
      <c r="F63" s="79"/>
      <c r="G63" s="79" t="s">
        <v>139</v>
      </c>
      <c r="H63" s="81">
        <v>0</v>
      </c>
      <c r="I63" s="81">
        <v>0</v>
      </c>
      <c r="J63" s="81">
        <v>0</v>
      </c>
      <c r="K63" s="81">
        <v>600</v>
      </c>
      <c r="L63" s="81">
        <v>0</v>
      </c>
      <c r="M63" s="81">
        <v>0</v>
      </c>
      <c r="N63" s="81">
        <v>0</v>
      </c>
      <c r="O63" s="81">
        <v>0</v>
      </c>
      <c r="P63" s="91">
        <f t="shared" ref="P63:P72" si="18">SUM(H63:O63)</f>
        <v>600</v>
      </c>
      <c r="Q63" s="98">
        <v>490</v>
      </c>
      <c r="R63" s="98">
        <v>0</v>
      </c>
      <c r="S63" s="99">
        <v>0</v>
      </c>
      <c r="T63" s="109">
        <v>700</v>
      </c>
      <c r="U63" t="s">
        <v>1055</v>
      </c>
    </row>
    <row r="64" spans="1:21" x14ac:dyDescent="0.25">
      <c r="A64" s="79"/>
      <c r="B64" s="79"/>
      <c r="C64" s="79"/>
      <c r="D64" s="79"/>
      <c r="E64" s="79"/>
      <c r="F64" s="79"/>
      <c r="G64" s="79" t="s">
        <v>140</v>
      </c>
      <c r="H64" s="81">
        <v>0</v>
      </c>
      <c r="I64" s="81">
        <v>0</v>
      </c>
      <c r="J64" s="81">
        <v>0</v>
      </c>
      <c r="K64" s="81">
        <v>0</v>
      </c>
      <c r="L64" s="81">
        <v>0</v>
      </c>
      <c r="M64" s="81">
        <v>550</v>
      </c>
      <c r="N64" s="81">
        <v>0</v>
      </c>
      <c r="O64" s="81">
        <v>400</v>
      </c>
      <c r="P64" s="91">
        <f t="shared" si="18"/>
        <v>950</v>
      </c>
      <c r="Q64" s="98">
        <v>2924.38</v>
      </c>
      <c r="R64" s="98">
        <f t="shared" si="1"/>
        <v>-1974.38</v>
      </c>
      <c r="S64" s="99">
        <f t="shared" si="2"/>
        <v>0.32485518297895621</v>
      </c>
      <c r="T64" s="109">
        <v>4177.6899999999996</v>
      </c>
    </row>
    <row r="65" spans="1:21" x14ac:dyDescent="0.25">
      <c r="A65" s="79"/>
      <c r="B65" s="79"/>
      <c r="C65" s="79"/>
      <c r="D65" s="79"/>
      <c r="E65" s="79"/>
      <c r="F65" s="79"/>
      <c r="G65" s="79" t="s">
        <v>141</v>
      </c>
      <c r="H65" s="81">
        <v>0</v>
      </c>
      <c r="I65" s="81">
        <v>200</v>
      </c>
      <c r="J65" s="81">
        <v>2921.55</v>
      </c>
      <c r="K65" s="81">
        <v>3188.07</v>
      </c>
      <c r="L65" s="81">
        <v>1551.58</v>
      </c>
      <c r="M65" s="81">
        <v>270</v>
      </c>
      <c r="N65" s="81">
        <v>8073.45</v>
      </c>
      <c r="O65" s="81">
        <v>834</v>
      </c>
      <c r="P65" s="91">
        <f>SUM(H65:O65)</f>
        <v>17038.650000000001</v>
      </c>
      <c r="Q65" s="98">
        <v>17609</v>
      </c>
      <c r="R65" s="98">
        <f t="shared" si="1"/>
        <v>-570.35</v>
      </c>
      <c r="S65" s="99">
        <f t="shared" si="2"/>
        <v>0.96761031290817201</v>
      </c>
      <c r="T65" s="109">
        <v>25155.68</v>
      </c>
      <c r="U65" t="s">
        <v>1041</v>
      </c>
    </row>
    <row r="66" spans="1:21" x14ac:dyDescent="0.25">
      <c r="A66" s="79"/>
      <c r="B66" s="79"/>
      <c r="C66" s="79"/>
      <c r="D66" s="79"/>
      <c r="E66" s="79"/>
      <c r="F66" s="79"/>
      <c r="G66" s="79" t="s">
        <v>142</v>
      </c>
      <c r="H66" s="81">
        <v>0</v>
      </c>
      <c r="I66" s="81">
        <v>0</v>
      </c>
      <c r="J66" s="81">
        <v>0</v>
      </c>
      <c r="K66" s="81">
        <v>0</v>
      </c>
      <c r="L66" s="81">
        <v>0</v>
      </c>
      <c r="M66" s="81">
        <v>0</v>
      </c>
      <c r="N66" s="81">
        <v>87.75</v>
      </c>
      <c r="O66" s="81">
        <v>909.85</v>
      </c>
      <c r="P66" s="91">
        <f t="shared" si="18"/>
        <v>997.6</v>
      </c>
      <c r="Q66" s="98">
        <v>3135.06</v>
      </c>
      <c r="R66" s="98">
        <v>0</v>
      </c>
      <c r="S66" s="99">
        <v>0</v>
      </c>
      <c r="T66" s="109">
        <v>4478.6400000000003</v>
      </c>
    </row>
    <row r="67" spans="1:21" x14ac:dyDescent="0.25">
      <c r="A67" s="79"/>
      <c r="B67" s="79"/>
      <c r="C67" s="79"/>
      <c r="D67" s="79"/>
      <c r="E67" s="79"/>
      <c r="F67" s="79"/>
      <c r="G67" s="79" t="s">
        <v>144</v>
      </c>
      <c r="H67" s="81">
        <v>0</v>
      </c>
      <c r="I67" s="81">
        <v>0</v>
      </c>
      <c r="J67" s="81">
        <v>0</v>
      </c>
      <c r="K67" s="81">
        <v>0</v>
      </c>
      <c r="L67" s="81">
        <v>0</v>
      </c>
      <c r="M67" s="81">
        <v>0</v>
      </c>
      <c r="N67" s="81">
        <v>0</v>
      </c>
      <c r="O67" s="81">
        <v>0</v>
      </c>
      <c r="P67" s="91">
        <f t="shared" si="18"/>
        <v>0</v>
      </c>
      <c r="Q67" s="98">
        <v>700</v>
      </c>
      <c r="R67" s="98">
        <f t="shared" si="1"/>
        <v>-700</v>
      </c>
      <c r="S67" s="99">
        <f t="shared" si="2"/>
        <v>0</v>
      </c>
      <c r="T67" s="109">
        <v>1000</v>
      </c>
    </row>
    <row r="68" spans="1:21" ht="15.75" thickBot="1" x14ac:dyDescent="0.3">
      <c r="A68" s="79"/>
      <c r="B68" s="79"/>
      <c r="C68" s="79"/>
      <c r="D68" s="79"/>
      <c r="E68" s="79"/>
      <c r="F68" s="79"/>
      <c r="G68" s="79" t="s">
        <v>145</v>
      </c>
      <c r="H68" s="82">
        <v>0</v>
      </c>
      <c r="I68" s="82">
        <v>0</v>
      </c>
      <c r="J68" s="82">
        <v>0</v>
      </c>
      <c r="K68" s="82">
        <v>0</v>
      </c>
      <c r="L68" s="82">
        <v>0</v>
      </c>
      <c r="M68" s="217">
        <v>0</v>
      </c>
      <c r="N68" s="226">
        <v>0</v>
      </c>
      <c r="O68" s="241">
        <v>0</v>
      </c>
      <c r="P68" s="92">
        <f t="shared" si="18"/>
        <v>0</v>
      </c>
      <c r="Q68" s="100">
        <v>0</v>
      </c>
      <c r="R68" s="100">
        <f t="shared" si="1"/>
        <v>0</v>
      </c>
      <c r="S68" s="101">
        <f t="shared" si="2"/>
        <v>0</v>
      </c>
      <c r="T68" s="110">
        <v>0</v>
      </c>
    </row>
    <row r="69" spans="1:21" x14ac:dyDescent="0.25">
      <c r="A69" s="79"/>
      <c r="B69" s="79"/>
      <c r="C69" s="79"/>
      <c r="D69" s="79"/>
      <c r="E69" s="79"/>
      <c r="F69" s="79" t="s">
        <v>146</v>
      </c>
      <c r="G69" s="79"/>
      <c r="H69" s="81">
        <f t="shared" ref="H69:I69" si="19">ROUND(SUM(H63:H68),5)</f>
        <v>0</v>
      </c>
      <c r="I69" s="81">
        <f t="shared" si="19"/>
        <v>200</v>
      </c>
      <c r="J69" s="81">
        <f>ROUND(SUM(J63:J68),5)</f>
        <v>2921.55</v>
      </c>
      <c r="K69" s="81">
        <f t="shared" ref="K69:O69" si="20">ROUND(SUM(K63:K68),5)</f>
        <v>3788.07</v>
      </c>
      <c r="L69" s="81">
        <f t="shared" si="20"/>
        <v>1551.58</v>
      </c>
      <c r="M69" s="81">
        <f t="shared" si="20"/>
        <v>820</v>
      </c>
      <c r="N69" s="81">
        <f t="shared" si="20"/>
        <v>8161.2</v>
      </c>
      <c r="O69" s="81">
        <f t="shared" si="20"/>
        <v>2143.85</v>
      </c>
      <c r="P69" s="91">
        <f t="shared" si="18"/>
        <v>19586.25</v>
      </c>
      <c r="Q69" s="98">
        <v>24858.44</v>
      </c>
      <c r="R69" s="98">
        <f t="shared" si="1"/>
        <v>-5272.19</v>
      </c>
      <c r="S69" s="99">
        <f t="shared" si="2"/>
        <v>0.78791146990720262</v>
      </c>
      <c r="T69" s="109">
        <v>35512.01</v>
      </c>
    </row>
    <row r="70" spans="1:21" x14ac:dyDescent="0.25">
      <c r="A70" s="79"/>
      <c r="B70" s="79"/>
      <c r="C70" s="79"/>
      <c r="D70" s="79"/>
      <c r="E70" s="79"/>
      <c r="F70" s="79" t="s">
        <v>147</v>
      </c>
      <c r="G70" s="79"/>
      <c r="H70" s="81">
        <v>0</v>
      </c>
      <c r="I70" s="81">
        <v>56.42</v>
      </c>
      <c r="J70" s="81">
        <v>104.12</v>
      </c>
      <c r="K70" s="81">
        <v>0</v>
      </c>
      <c r="L70" s="81">
        <v>0</v>
      </c>
      <c r="M70" s="81">
        <v>206.39</v>
      </c>
      <c r="N70" s="81">
        <v>0</v>
      </c>
      <c r="O70" s="81">
        <v>0</v>
      </c>
      <c r="P70" s="91">
        <f t="shared" si="18"/>
        <v>366.93</v>
      </c>
      <c r="Q70" s="98">
        <v>6491.8</v>
      </c>
      <c r="R70" s="98">
        <f t="shared" si="1"/>
        <v>-6124.87</v>
      </c>
      <c r="S70" s="99">
        <f t="shared" si="2"/>
        <v>5.6522074001047473E-2</v>
      </c>
      <c r="T70" s="109">
        <v>9273.9699999999993</v>
      </c>
    </row>
    <row r="71" spans="1:21" ht="15.75" thickBot="1" x14ac:dyDescent="0.3">
      <c r="A71" s="79"/>
      <c r="B71" s="79"/>
      <c r="C71" s="79"/>
      <c r="D71" s="79"/>
      <c r="E71" s="79"/>
      <c r="F71" s="79" t="s">
        <v>148</v>
      </c>
      <c r="G71" s="79"/>
      <c r="H71" s="82">
        <v>0</v>
      </c>
      <c r="I71" s="82">
        <v>0</v>
      </c>
      <c r="J71" s="82">
        <v>0</v>
      </c>
      <c r="K71" s="82">
        <v>1667.5</v>
      </c>
      <c r="L71" s="82">
        <v>0</v>
      </c>
      <c r="M71" s="217">
        <v>0</v>
      </c>
      <c r="N71" s="226">
        <v>0</v>
      </c>
      <c r="O71" s="241">
        <v>0</v>
      </c>
      <c r="P71" s="92">
        <f t="shared" si="18"/>
        <v>1667.5</v>
      </c>
      <c r="Q71" s="100">
        <v>0</v>
      </c>
      <c r="R71" s="100">
        <f t="shared" si="1"/>
        <v>1667.5</v>
      </c>
      <c r="S71" s="101">
        <f t="shared" si="2"/>
        <v>0</v>
      </c>
      <c r="T71" s="110">
        <v>0</v>
      </c>
      <c r="U71" t="s">
        <v>1081</v>
      </c>
    </row>
    <row r="72" spans="1:21" x14ac:dyDescent="0.25">
      <c r="A72" s="79"/>
      <c r="B72" s="79"/>
      <c r="C72" s="79"/>
      <c r="D72" s="79"/>
      <c r="E72" s="79" t="s">
        <v>149</v>
      </c>
      <c r="F72" s="79"/>
      <c r="G72" s="79"/>
      <c r="H72" s="81">
        <f t="shared" ref="H72:O72" si="21">ROUND(SUM(H53:H61)+SUM(H69:H71),5)</f>
        <v>8324.77</v>
      </c>
      <c r="I72" s="81">
        <f t="shared" si="21"/>
        <v>9024.11</v>
      </c>
      <c r="J72" s="81">
        <f t="shared" si="21"/>
        <v>11781.36</v>
      </c>
      <c r="K72" s="81">
        <f t="shared" si="21"/>
        <v>14211.26</v>
      </c>
      <c r="L72" s="81">
        <f t="shared" si="21"/>
        <v>10318.01</v>
      </c>
      <c r="M72" s="81">
        <f t="shared" si="21"/>
        <v>11060.95</v>
      </c>
      <c r="N72" s="81">
        <f t="shared" si="21"/>
        <v>16109.9</v>
      </c>
      <c r="O72" s="81">
        <f t="shared" si="21"/>
        <v>12009.52</v>
      </c>
      <c r="P72" s="91">
        <f t="shared" si="18"/>
        <v>92839.88</v>
      </c>
      <c r="Q72" s="98">
        <v>111330.84</v>
      </c>
      <c r="R72" s="98">
        <f t="shared" si="1"/>
        <v>-18490.96</v>
      </c>
      <c r="S72" s="99">
        <f t="shared" si="2"/>
        <v>0.83390981330959157</v>
      </c>
      <c r="T72" s="109">
        <v>164756.66</v>
      </c>
    </row>
    <row r="73" spans="1:21" x14ac:dyDescent="0.25">
      <c r="A73" s="79"/>
      <c r="B73" s="79"/>
      <c r="C73" s="79"/>
      <c r="D73" s="79"/>
      <c r="E73" s="79" t="s">
        <v>150</v>
      </c>
      <c r="F73" s="79"/>
      <c r="G73" s="79"/>
      <c r="H73" s="81"/>
      <c r="I73" s="81"/>
      <c r="J73" s="81"/>
      <c r="K73" s="81"/>
      <c r="L73" s="81"/>
      <c r="M73" s="81"/>
      <c r="N73" s="81"/>
      <c r="O73" s="81"/>
      <c r="P73" s="91"/>
      <c r="Q73" s="98"/>
      <c r="R73" s="98"/>
      <c r="S73" s="99"/>
      <c r="T73" s="109"/>
    </row>
    <row r="74" spans="1:21" x14ac:dyDescent="0.25">
      <c r="A74" s="79"/>
      <c r="B74" s="79"/>
      <c r="C74" s="79"/>
      <c r="D74" s="79"/>
      <c r="E74" s="79"/>
      <c r="F74" s="79" t="s">
        <v>151</v>
      </c>
      <c r="G74" s="79"/>
      <c r="H74" s="81">
        <v>11731.67</v>
      </c>
      <c r="I74" s="81">
        <v>16996.580000000002</v>
      </c>
      <c r="J74" s="81">
        <v>22904.66</v>
      </c>
      <c r="K74" s="81">
        <v>22904.66</v>
      </c>
      <c r="L74" s="81">
        <v>16996.91</v>
      </c>
      <c r="M74" s="81">
        <v>20996.91</v>
      </c>
      <c r="N74" s="81">
        <v>16996.91</v>
      </c>
      <c r="O74" s="81">
        <v>16996.91</v>
      </c>
      <c r="P74" s="91">
        <f t="shared" ref="P74:P81" si="22">SUM(H74:O74)</f>
        <v>146525.21000000002</v>
      </c>
      <c r="Q74" s="98">
        <v>187838.96</v>
      </c>
      <c r="R74" s="98">
        <f t="shared" si="1"/>
        <v>-41313.75</v>
      </c>
      <c r="S74" s="99">
        <f t="shared" si="2"/>
        <v>0.78005760892202569</v>
      </c>
      <c r="T74" s="109">
        <v>261758.4</v>
      </c>
    </row>
    <row r="75" spans="1:21" x14ac:dyDescent="0.25">
      <c r="A75" s="79"/>
      <c r="B75" s="79"/>
      <c r="C75" s="79"/>
      <c r="D75" s="79"/>
      <c r="E75" s="79"/>
      <c r="F75" s="79" t="s">
        <v>152</v>
      </c>
      <c r="G75" s="79"/>
      <c r="H75" s="81">
        <v>0</v>
      </c>
      <c r="I75" s="81">
        <v>24</v>
      </c>
      <c r="J75" s="81">
        <v>12</v>
      </c>
      <c r="K75" s="81">
        <v>12</v>
      </c>
      <c r="L75" s="81">
        <v>12</v>
      </c>
      <c r="M75" s="81">
        <v>12</v>
      </c>
      <c r="N75" s="81">
        <v>12</v>
      </c>
      <c r="O75" s="81">
        <v>0</v>
      </c>
      <c r="P75" s="91">
        <f t="shared" si="22"/>
        <v>84</v>
      </c>
      <c r="Q75" s="98">
        <v>13573.36</v>
      </c>
      <c r="R75" s="98">
        <f t="shared" si="1"/>
        <v>-13489.36</v>
      </c>
      <c r="S75" s="99">
        <f t="shared" si="2"/>
        <v>6.1885929497191555E-3</v>
      </c>
      <c r="T75" s="109">
        <v>16288</v>
      </c>
    </row>
    <row r="76" spans="1:21" x14ac:dyDescent="0.25">
      <c r="A76" s="79"/>
      <c r="B76" s="79"/>
      <c r="C76" s="79"/>
      <c r="D76" s="79"/>
      <c r="E76" s="79"/>
      <c r="F76" s="79" t="s">
        <v>153</v>
      </c>
      <c r="G76" s="79"/>
      <c r="H76" s="81">
        <v>380</v>
      </c>
      <c r="I76" s="81">
        <v>380</v>
      </c>
      <c r="J76" s="81">
        <v>0.72</v>
      </c>
      <c r="K76" s="81">
        <v>759.28</v>
      </c>
      <c r="L76" s="81">
        <v>759.28</v>
      </c>
      <c r="M76" s="81">
        <v>759.28</v>
      </c>
      <c r="N76" s="81">
        <v>939.55</v>
      </c>
      <c r="O76" s="81">
        <v>787.93</v>
      </c>
      <c r="P76" s="91">
        <f t="shared" si="22"/>
        <v>4766.04</v>
      </c>
      <c r="Q76" s="98">
        <v>15200</v>
      </c>
      <c r="R76" s="98">
        <f t="shared" si="1"/>
        <v>-10433.959999999999</v>
      </c>
      <c r="S76" s="99">
        <f t="shared" si="2"/>
        <v>0.31355526315789473</v>
      </c>
      <c r="T76" s="109">
        <v>18240</v>
      </c>
    </row>
    <row r="77" spans="1:21" x14ac:dyDescent="0.25">
      <c r="A77" s="79"/>
      <c r="B77" s="79"/>
      <c r="C77" s="79"/>
      <c r="D77" s="79"/>
      <c r="E77" s="79"/>
      <c r="F77" s="79" t="s">
        <v>154</v>
      </c>
      <c r="G77" s="79"/>
      <c r="H77" s="81">
        <v>164.7</v>
      </c>
      <c r="I77" s="81">
        <v>525.17999999999995</v>
      </c>
      <c r="J77" s="81">
        <v>525.21</v>
      </c>
      <c r="K77" s="81">
        <v>525.21</v>
      </c>
      <c r="L77" s="81">
        <v>525.21</v>
      </c>
      <c r="M77" s="81">
        <v>361.04</v>
      </c>
      <c r="N77" s="81">
        <v>238.35</v>
      </c>
      <c r="O77" s="81">
        <v>238.07</v>
      </c>
      <c r="P77" s="91">
        <f t="shared" si="22"/>
        <v>3102.9700000000003</v>
      </c>
      <c r="Q77" s="98">
        <v>2863.7</v>
      </c>
      <c r="R77" s="98">
        <f t="shared" si="1"/>
        <v>239.27</v>
      </c>
      <c r="S77" s="99">
        <f t="shared" si="2"/>
        <v>1.0835527464469046</v>
      </c>
      <c r="T77" s="109">
        <v>3963.5</v>
      </c>
    </row>
    <row r="78" spans="1:21" x14ac:dyDescent="0.25">
      <c r="A78" s="79"/>
      <c r="B78" s="79"/>
      <c r="C78" s="79"/>
      <c r="D78" s="79"/>
      <c r="E78" s="79"/>
      <c r="F78" s="79" t="s">
        <v>155</v>
      </c>
      <c r="G78" s="79"/>
      <c r="H78" s="81">
        <v>2451.91</v>
      </c>
      <c r="I78" s="81">
        <v>3552.29</v>
      </c>
      <c r="J78" s="81">
        <v>3552.34</v>
      </c>
      <c r="K78" s="81">
        <v>3552.34</v>
      </c>
      <c r="L78" s="81">
        <v>3552.34</v>
      </c>
      <c r="M78" s="81">
        <v>3552.34</v>
      </c>
      <c r="N78" s="81">
        <v>3552.35</v>
      </c>
      <c r="O78" s="81">
        <v>3552.35</v>
      </c>
      <c r="P78" s="91">
        <f t="shared" si="22"/>
        <v>27318.26</v>
      </c>
      <c r="Q78" s="98">
        <v>39089.279999999999</v>
      </c>
      <c r="R78" s="98">
        <f t="shared" si="1"/>
        <v>-11771.02</v>
      </c>
      <c r="S78" s="99">
        <f t="shared" si="2"/>
        <v>0.69886833423383599</v>
      </c>
      <c r="T78" s="109">
        <v>54471.92</v>
      </c>
    </row>
    <row r="79" spans="1:21" x14ac:dyDescent="0.25">
      <c r="A79" s="79"/>
      <c r="B79" s="79"/>
      <c r="C79" s="79"/>
      <c r="D79" s="79"/>
      <c r="E79" s="79"/>
      <c r="F79" s="79" t="s">
        <v>156</v>
      </c>
      <c r="G79" s="79"/>
      <c r="H79" s="81">
        <v>0</v>
      </c>
      <c r="I79" s="81">
        <v>70.58</v>
      </c>
      <c r="J79" s="81">
        <v>57.58</v>
      </c>
      <c r="K79" s="81">
        <v>3.14</v>
      </c>
      <c r="L79" s="81">
        <v>0</v>
      </c>
      <c r="M79" s="81">
        <v>0</v>
      </c>
      <c r="N79" s="81">
        <v>253.14</v>
      </c>
      <c r="O79" s="81">
        <v>137.44</v>
      </c>
      <c r="P79" s="91">
        <f t="shared" si="22"/>
        <v>521.87999999999988</v>
      </c>
      <c r="Q79" s="98">
        <v>228</v>
      </c>
      <c r="R79" s="98">
        <f t="shared" si="1"/>
        <v>293.88</v>
      </c>
      <c r="S79" s="99">
        <f t="shared" si="2"/>
        <v>2.2889473684210522</v>
      </c>
      <c r="T79" s="109">
        <v>273.60000000000002</v>
      </c>
    </row>
    <row r="80" spans="1:21" x14ac:dyDescent="0.25">
      <c r="A80" s="79"/>
      <c r="B80" s="79"/>
      <c r="C80" s="79"/>
      <c r="D80" s="79"/>
      <c r="E80" s="79"/>
      <c r="F80" s="79" t="s">
        <v>157</v>
      </c>
      <c r="G80" s="79"/>
      <c r="H80" s="81">
        <v>23.69</v>
      </c>
      <c r="I80" s="81">
        <v>23.69</v>
      </c>
      <c r="J80" s="81">
        <v>23.69</v>
      </c>
      <c r="K80" s="81">
        <v>23.69</v>
      </c>
      <c r="L80" s="81">
        <v>35.22</v>
      </c>
      <c r="M80" s="81">
        <v>35.22</v>
      </c>
      <c r="N80" s="81">
        <v>35.22</v>
      </c>
      <c r="O80" s="81">
        <v>35.22</v>
      </c>
      <c r="P80" s="91">
        <f t="shared" si="22"/>
        <v>235.64000000000001</v>
      </c>
      <c r="Q80" s="98">
        <v>267.42</v>
      </c>
      <c r="R80" s="98">
        <f t="shared" si="1"/>
        <v>-31.78</v>
      </c>
      <c r="S80" s="99">
        <f t="shared" si="2"/>
        <v>0.88116072096327869</v>
      </c>
      <c r="T80" s="109">
        <v>401.1</v>
      </c>
    </row>
    <row r="81" spans="1:21" x14ac:dyDescent="0.25">
      <c r="A81" s="79"/>
      <c r="B81" s="79"/>
      <c r="C81" s="79"/>
      <c r="D81" s="79"/>
      <c r="E81" s="79"/>
      <c r="F81" s="79" t="s">
        <v>158</v>
      </c>
      <c r="G81" s="79"/>
      <c r="H81" s="81">
        <v>100</v>
      </c>
      <c r="I81" s="81">
        <v>100</v>
      </c>
      <c r="J81" s="81">
        <v>100</v>
      </c>
      <c r="K81" s="81">
        <v>300</v>
      </c>
      <c r="L81" s="81">
        <v>100</v>
      </c>
      <c r="M81" s="81">
        <v>100</v>
      </c>
      <c r="N81" s="81">
        <v>100</v>
      </c>
      <c r="O81" s="81">
        <v>100</v>
      </c>
      <c r="P81" s="91">
        <f t="shared" si="22"/>
        <v>1000</v>
      </c>
      <c r="Q81" s="98">
        <v>3333.36</v>
      </c>
      <c r="R81" s="98">
        <f t="shared" ref="R81:R144" si="23">ROUND((P81-Q81),5)</f>
        <v>-2333.36</v>
      </c>
      <c r="S81" s="99">
        <f t="shared" ref="S81:S144" si="24">IFERROR(P81/Q81,0)</f>
        <v>0.29999760001919984</v>
      </c>
      <c r="T81" s="109">
        <v>4000</v>
      </c>
    </row>
    <row r="82" spans="1:21" x14ac:dyDescent="0.25">
      <c r="A82" s="79"/>
      <c r="B82" s="79"/>
      <c r="C82" s="79"/>
      <c r="D82" s="79"/>
      <c r="E82" s="79"/>
      <c r="F82" s="79" t="s">
        <v>159</v>
      </c>
      <c r="G82" s="79"/>
      <c r="H82" s="81"/>
      <c r="I82" s="81"/>
      <c r="J82" s="81"/>
      <c r="K82" s="81"/>
      <c r="L82" s="81"/>
      <c r="M82" s="81"/>
      <c r="N82" s="81"/>
      <c r="O82" s="81"/>
      <c r="P82" s="91"/>
      <c r="Q82" s="98"/>
      <c r="R82" s="98"/>
      <c r="S82" s="99"/>
      <c r="T82" s="109"/>
    </row>
    <row r="83" spans="1:21" x14ac:dyDescent="0.25">
      <c r="A83" s="79"/>
      <c r="B83" s="79"/>
      <c r="C83" s="79"/>
      <c r="D83" s="79"/>
      <c r="E83" s="79"/>
      <c r="F83" s="79"/>
      <c r="G83" s="79" t="s">
        <v>160</v>
      </c>
      <c r="H83" s="81">
        <v>0</v>
      </c>
      <c r="I83" s="81">
        <v>0</v>
      </c>
      <c r="J83" s="81">
        <v>0</v>
      </c>
      <c r="K83" s="81">
        <v>0</v>
      </c>
      <c r="L83" s="81">
        <v>0</v>
      </c>
      <c r="M83" s="81">
        <v>0</v>
      </c>
      <c r="N83" s="81">
        <v>0</v>
      </c>
      <c r="O83" s="81">
        <v>0</v>
      </c>
      <c r="P83" s="91">
        <f t="shared" ref="P83:P90" si="25">SUM(H83:O83)</f>
        <v>0</v>
      </c>
      <c r="Q83" s="98">
        <v>333.36</v>
      </c>
      <c r="R83" s="98">
        <f t="shared" si="23"/>
        <v>-333.36</v>
      </c>
      <c r="S83" s="99">
        <f t="shared" si="24"/>
        <v>0</v>
      </c>
      <c r="T83" s="109">
        <v>500</v>
      </c>
    </row>
    <row r="84" spans="1:21" x14ac:dyDescent="0.25">
      <c r="A84" s="79"/>
      <c r="B84" s="79"/>
      <c r="C84" s="79"/>
      <c r="D84" s="79"/>
      <c r="E84" s="79"/>
      <c r="F84" s="79"/>
      <c r="G84" s="79" t="s">
        <v>161</v>
      </c>
      <c r="H84" s="81">
        <v>1075</v>
      </c>
      <c r="I84" s="81">
        <v>0</v>
      </c>
      <c r="J84" s="81">
        <v>0</v>
      </c>
      <c r="K84" s="81">
        <v>0</v>
      </c>
      <c r="L84" s="81">
        <v>0</v>
      </c>
      <c r="M84" s="81">
        <v>0</v>
      </c>
      <c r="N84" s="81">
        <v>0</v>
      </c>
      <c r="O84" s="81">
        <v>0</v>
      </c>
      <c r="P84" s="91">
        <f t="shared" si="25"/>
        <v>1075</v>
      </c>
      <c r="Q84" s="98">
        <v>6533.36</v>
      </c>
      <c r="R84" s="98">
        <f t="shared" si="23"/>
        <v>-5458.36</v>
      </c>
      <c r="S84" s="99">
        <f t="shared" si="24"/>
        <v>0.16454014473410314</v>
      </c>
      <c r="T84" s="109">
        <v>9800</v>
      </c>
      <c r="U84" t="s">
        <v>1083</v>
      </c>
    </row>
    <row r="85" spans="1:21" ht="15.75" thickBot="1" x14ac:dyDescent="0.3">
      <c r="A85" s="79"/>
      <c r="B85" s="79"/>
      <c r="C85" s="79"/>
      <c r="D85" s="79"/>
      <c r="E85" s="79"/>
      <c r="F85" s="79"/>
      <c r="G85" s="79" t="s">
        <v>162</v>
      </c>
      <c r="H85" s="82">
        <v>0</v>
      </c>
      <c r="I85" s="82">
        <v>0</v>
      </c>
      <c r="J85" s="82">
        <v>250</v>
      </c>
      <c r="K85" s="82">
        <v>0</v>
      </c>
      <c r="L85" s="82">
        <v>0</v>
      </c>
      <c r="M85" s="217">
        <v>0</v>
      </c>
      <c r="N85" s="226">
        <v>0</v>
      </c>
      <c r="O85" s="241">
        <v>0</v>
      </c>
      <c r="P85" s="92">
        <f t="shared" si="25"/>
        <v>250</v>
      </c>
      <c r="Q85" s="100">
        <v>0</v>
      </c>
      <c r="R85" s="100">
        <f t="shared" si="23"/>
        <v>250</v>
      </c>
      <c r="S85" s="101">
        <f t="shared" si="24"/>
        <v>0</v>
      </c>
      <c r="T85" s="110">
        <v>0</v>
      </c>
      <c r="U85" t="s">
        <v>1082</v>
      </c>
    </row>
    <row r="86" spans="1:21" x14ac:dyDescent="0.25">
      <c r="A86" s="79"/>
      <c r="B86" s="79"/>
      <c r="C86" s="79"/>
      <c r="D86" s="79"/>
      <c r="E86" s="79"/>
      <c r="F86" s="79" t="s">
        <v>163</v>
      </c>
      <c r="G86" s="79"/>
      <c r="H86" s="81">
        <f t="shared" ref="H86:O86" si="26">SUM(H74:H85)</f>
        <v>15926.970000000001</v>
      </c>
      <c r="I86" s="81">
        <f>SUM(I74:I85)</f>
        <v>21672.320000000003</v>
      </c>
      <c r="J86" s="81">
        <f t="shared" si="26"/>
        <v>27426.2</v>
      </c>
      <c r="K86" s="81">
        <f t="shared" si="26"/>
        <v>28080.319999999996</v>
      </c>
      <c r="L86" s="81">
        <f t="shared" si="26"/>
        <v>21980.959999999999</v>
      </c>
      <c r="M86" s="81">
        <f t="shared" si="26"/>
        <v>25816.79</v>
      </c>
      <c r="N86" s="81">
        <f t="shared" si="26"/>
        <v>22127.519999999997</v>
      </c>
      <c r="O86" s="81">
        <f t="shared" si="26"/>
        <v>21847.919999999998</v>
      </c>
      <c r="P86" s="91">
        <f t="shared" si="25"/>
        <v>184879</v>
      </c>
      <c r="Q86" s="98">
        <v>6866.72</v>
      </c>
      <c r="R86" s="98">
        <f t="shared" si="23"/>
        <v>178012.28</v>
      </c>
      <c r="S86" s="99">
        <f t="shared" si="24"/>
        <v>26.923917095789545</v>
      </c>
      <c r="T86" s="109">
        <v>10300</v>
      </c>
    </row>
    <row r="87" spans="1:21" x14ac:dyDescent="0.25">
      <c r="A87" s="79"/>
      <c r="B87" s="79"/>
      <c r="C87" s="79"/>
      <c r="D87" s="79"/>
      <c r="E87" s="79"/>
      <c r="F87" s="79" t="s">
        <v>164</v>
      </c>
      <c r="G87" s="79"/>
      <c r="H87" s="81">
        <v>0</v>
      </c>
      <c r="I87" s="81">
        <v>0</v>
      </c>
      <c r="J87" s="81">
        <v>0</v>
      </c>
      <c r="K87" s="81">
        <v>0</v>
      </c>
      <c r="L87" s="81">
        <v>0</v>
      </c>
      <c r="M87" s="81">
        <v>0</v>
      </c>
      <c r="N87" s="81">
        <v>0</v>
      </c>
      <c r="O87" s="81">
        <v>0</v>
      </c>
      <c r="P87" s="91">
        <f t="shared" si="25"/>
        <v>0</v>
      </c>
      <c r="Q87" s="98">
        <v>0</v>
      </c>
      <c r="R87" s="98">
        <f t="shared" si="23"/>
        <v>0</v>
      </c>
      <c r="S87" s="99">
        <f t="shared" si="24"/>
        <v>0</v>
      </c>
      <c r="T87" s="109">
        <v>0</v>
      </c>
    </row>
    <row r="88" spans="1:21" x14ac:dyDescent="0.25">
      <c r="A88" s="79"/>
      <c r="B88" s="79"/>
      <c r="C88" s="79"/>
      <c r="D88" s="79"/>
      <c r="E88" s="79"/>
      <c r="F88" s="79" t="s">
        <v>165</v>
      </c>
      <c r="G88" s="79"/>
      <c r="H88" s="81">
        <v>312.32</v>
      </c>
      <c r="I88" s="81">
        <v>0</v>
      </c>
      <c r="J88" s="81">
        <v>0</v>
      </c>
      <c r="K88" s="81">
        <v>0</v>
      </c>
      <c r="L88" s="81">
        <v>0</v>
      </c>
      <c r="M88" s="81">
        <v>0</v>
      </c>
      <c r="N88" s="81">
        <v>0</v>
      </c>
      <c r="O88" s="81">
        <v>0</v>
      </c>
      <c r="P88" s="91">
        <f t="shared" si="25"/>
        <v>312.32</v>
      </c>
      <c r="Q88" s="98">
        <v>320</v>
      </c>
      <c r="R88" s="98">
        <f t="shared" si="23"/>
        <v>-7.68</v>
      </c>
      <c r="S88" s="99">
        <f t="shared" si="24"/>
        <v>0.97599999999999998</v>
      </c>
      <c r="T88" s="109">
        <v>479.96</v>
      </c>
      <c r="U88" t="s">
        <v>1060</v>
      </c>
    </row>
    <row r="89" spans="1:21" ht="15.75" thickBot="1" x14ac:dyDescent="0.3">
      <c r="A89" s="79"/>
      <c r="B89" s="79"/>
      <c r="C89" s="79"/>
      <c r="D89" s="79"/>
      <c r="E89" s="79"/>
      <c r="F89" s="79" t="s">
        <v>166</v>
      </c>
      <c r="G89" s="79"/>
      <c r="H89" s="82">
        <v>0</v>
      </c>
      <c r="I89" s="82">
        <v>0</v>
      </c>
      <c r="J89" s="82">
        <v>0</v>
      </c>
      <c r="K89" s="82">
        <v>0</v>
      </c>
      <c r="L89" s="82">
        <v>0</v>
      </c>
      <c r="M89" s="217">
        <v>0</v>
      </c>
      <c r="N89" s="226">
        <v>0</v>
      </c>
      <c r="O89" s="241">
        <v>0</v>
      </c>
      <c r="P89" s="92">
        <f t="shared" si="25"/>
        <v>0</v>
      </c>
      <c r="Q89" s="100">
        <v>0</v>
      </c>
      <c r="R89" s="100">
        <f t="shared" si="23"/>
        <v>0</v>
      </c>
      <c r="S89" s="101">
        <f t="shared" si="24"/>
        <v>0</v>
      </c>
      <c r="T89" s="110">
        <v>0</v>
      </c>
    </row>
    <row r="90" spans="1:21" x14ac:dyDescent="0.25">
      <c r="A90" s="79"/>
      <c r="B90" s="79"/>
      <c r="C90" s="79"/>
      <c r="D90" s="79"/>
      <c r="E90" s="79" t="s">
        <v>167</v>
      </c>
      <c r="F90" s="79"/>
      <c r="G90" s="79"/>
      <c r="H90" s="81">
        <f t="shared" ref="H90:O90" si="27">SUM(H86:H89)</f>
        <v>16239.29</v>
      </c>
      <c r="I90" s="81">
        <f t="shared" si="27"/>
        <v>21672.320000000003</v>
      </c>
      <c r="J90" s="81">
        <f t="shared" si="27"/>
        <v>27426.2</v>
      </c>
      <c r="K90" s="81">
        <f t="shared" si="27"/>
        <v>28080.319999999996</v>
      </c>
      <c r="L90" s="81">
        <f t="shared" si="27"/>
        <v>21980.959999999999</v>
      </c>
      <c r="M90" s="81">
        <f t="shared" si="27"/>
        <v>25816.79</v>
      </c>
      <c r="N90" s="81">
        <f t="shared" si="27"/>
        <v>22127.519999999997</v>
      </c>
      <c r="O90" s="81">
        <f t="shared" si="27"/>
        <v>21847.919999999998</v>
      </c>
      <c r="P90" s="91">
        <f t="shared" si="25"/>
        <v>185191.32</v>
      </c>
      <c r="Q90" s="98">
        <v>269580.79999999999</v>
      </c>
      <c r="R90" s="98">
        <f t="shared" si="23"/>
        <v>-84389.48</v>
      </c>
      <c r="S90" s="99">
        <f t="shared" si="24"/>
        <v>0.68696034732443856</v>
      </c>
      <c r="T90" s="109">
        <v>370176.48</v>
      </c>
    </row>
    <row r="91" spans="1:21" x14ac:dyDescent="0.25">
      <c r="A91" s="79"/>
      <c r="B91" s="79"/>
      <c r="C91" s="79"/>
      <c r="D91" s="79"/>
      <c r="E91" s="79" t="s">
        <v>168</v>
      </c>
      <c r="F91" s="79"/>
      <c r="G91" s="79"/>
      <c r="H91" s="81"/>
      <c r="I91" s="81"/>
      <c r="J91" s="81"/>
      <c r="K91" s="81"/>
      <c r="L91" s="81"/>
      <c r="M91" s="81"/>
      <c r="N91" s="81"/>
      <c r="O91" s="81"/>
      <c r="P91" s="91"/>
      <c r="Q91" s="98"/>
      <c r="R91" s="98"/>
      <c r="S91" s="99"/>
      <c r="T91" s="109"/>
    </row>
    <row r="92" spans="1:21" x14ac:dyDescent="0.25">
      <c r="A92" s="79"/>
      <c r="B92" s="79"/>
      <c r="C92" s="79"/>
      <c r="D92" s="79"/>
      <c r="E92" s="79"/>
      <c r="F92" s="79" t="s">
        <v>169</v>
      </c>
      <c r="G92" s="79"/>
      <c r="H92" s="81">
        <v>0</v>
      </c>
      <c r="I92" s="81">
        <v>0</v>
      </c>
      <c r="J92" s="81">
        <v>0</v>
      </c>
      <c r="K92" s="81">
        <v>0</v>
      </c>
      <c r="L92" s="81">
        <v>0</v>
      </c>
      <c r="M92" s="81">
        <v>300</v>
      </c>
      <c r="N92" s="81">
        <v>0</v>
      </c>
      <c r="O92" s="81">
        <v>0</v>
      </c>
      <c r="P92" s="91">
        <f>SUM(H92:O92)</f>
        <v>300</v>
      </c>
      <c r="Q92" s="98">
        <v>943.36</v>
      </c>
      <c r="R92" s="98">
        <f t="shared" si="23"/>
        <v>-643.36</v>
      </c>
      <c r="S92" s="99">
        <f t="shared" si="24"/>
        <v>0.31801221166892807</v>
      </c>
      <c r="T92" s="109">
        <v>1415</v>
      </c>
      <c r="U92" t="s">
        <v>1097</v>
      </c>
    </row>
    <row r="93" spans="1:21" x14ac:dyDescent="0.25">
      <c r="A93" s="79"/>
      <c r="B93" s="79"/>
      <c r="C93" s="79"/>
      <c r="D93" s="79"/>
      <c r="E93" s="79"/>
      <c r="F93" s="79" t="s">
        <v>179</v>
      </c>
      <c r="G93" s="79"/>
      <c r="H93" s="81"/>
      <c r="I93" s="81"/>
      <c r="J93" s="81"/>
      <c r="K93" s="81"/>
      <c r="L93" s="81"/>
      <c r="M93" s="81"/>
      <c r="N93" s="81"/>
      <c r="O93" s="81"/>
      <c r="P93" s="91"/>
      <c r="Q93" s="98"/>
      <c r="R93" s="98"/>
      <c r="S93" s="99"/>
      <c r="T93" s="109"/>
    </row>
    <row r="94" spans="1:21" x14ac:dyDescent="0.25">
      <c r="A94" s="79"/>
      <c r="B94" s="79"/>
      <c r="C94" s="79"/>
      <c r="D94" s="79"/>
      <c r="E94" s="79"/>
      <c r="F94" s="79"/>
      <c r="G94" s="79" t="s">
        <v>180</v>
      </c>
      <c r="H94" s="81">
        <v>0</v>
      </c>
      <c r="I94" s="81">
        <v>75.05</v>
      </c>
      <c r="J94" s="81">
        <v>0</v>
      </c>
      <c r="K94" s="81">
        <v>0</v>
      </c>
      <c r="L94" s="81">
        <v>0</v>
      </c>
      <c r="M94" s="81">
        <v>0</v>
      </c>
      <c r="N94" s="81">
        <v>0</v>
      </c>
      <c r="O94" s="81">
        <v>0</v>
      </c>
      <c r="P94" s="91">
        <f t="shared" ref="P94:P100" si="28">SUM(H94:O94)</f>
        <v>75.05</v>
      </c>
      <c r="Q94" s="98">
        <v>400</v>
      </c>
      <c r="R94" s="98">
        <f t="shared" si="23"/>
        <v>-324.95</v>
      </c>
      <c r="S94" s="99">
        <f t="shared" si="24"/>
        <v>0.18762499999999999</v>
      </c>
      <c r="T94" s="109">
        <v>600</v>
      </c>
    </row>
    <row r="95" spans="1:21" ht="15.75" thickBot="1" x14ac:dyDescent="0.3">
      <c r="A95" s="79"/>
      <c r="B95" s="79"/>
      <c r="C95" s="79"/>
      <c r="D95" s="79"/>
      <c r="E95" s="79"/>
      <c r="F95" s="79"/>
      <c r="G95" s="79" t="s">
        <v>181</v>
      </c>
      <c r="H95" s="82">
        <v>0</v>
      </c>
      <c r="I95" s="82">
        <v>0</v>
      </c>
      <c r="J95" s="82">
        <v>0</v>
      </c>
      <c r="K95" s="82">
        <v>0</v>
      </c>
      <c r="L95" s="82">
        <v>82.84</v>
      </c>
      <c r="M95" s="217">
        <v>0</v>
      </c>
      <c r="N95" s="226">
        <v>0</v>
      </c>
      <c r="O95" s="241">
        <v>349.14</v>
      </c>
      <c r="P95" s="92">
        <f t="shared" si="28"/>
        <v>431.98</v>
      </c>
      <c r="Q95" s="100">
        <v>1666.68</v>
      </c>
      <c r="R95" s="100">
        <f t="shared" si="23"/>
        <v>-1234.7</v>
      </c>
      <c r="S95" s="101">
        <f t="shared" si="24"/>
        <v>0.25918592651258793</v>
      </c>
      <c r="T95" s="110">
        <v>2500</v>
      </c>
      <c r="U95" t="s">
        <v>1084</v>
      </c>
    </row>
    <row r="96" spans="1:21" x14ac:dyDescent="0.25">
      <c r="A96" s="79"/>
      <c r="B96" s="79"/>
      <c r="C96" s="79"/>
      <c r="D96" s="79"/>
      <c r="E96" s="79"/>
      <c r="F96" s="79" t="s">
        <v>183</v>
      </c>
      <c r="G96" s="79"/>
      <c r="H96" s="81">
        <f t="shared" ref="H96:I96" si="29">SUM(H94:H95)</f>
        <v>0</v>
      </c>
      <c r="I96" s="81">
        <f t="shared" si="29"/>
        <v>75.05</v>
      </c>
      <c r="J96" s="81">
        <f>SUM(J94:J95)</f>
        <v>0</v>
      </c>
      <c r="K96" s="81">
        <f>SUM(K94:K95)</f>
        <v>0</v>
      </c>
      <c r="L96" s="81">
        <f t="shared" ref="L96:O96" si="30">SUM(L94:L95)</f>
        <v>82.84</v>
      </c>
      <c r="M96" s="81">
        <f t="shared" si="30"/>
        <v>0</v>
      </c>
      <c r="N96" s="81">
        <f t="shared" si="30"/>
        <v>0</v>
      </c>
      <c r="O96" s="81">
        <f t="shared" si="30"/>
        <v>349.14</v>
      </c>
      <c r="P96" s="91">
        <f t="shared" si="28"/>
        <v>507.03</v>
      </c>
      <c r="Q96" s="98">
        <v>2066.6799999999998</v>
      </c>
      <c r="R96" s="98">
        <f t="shared" si="23"/>
        <v>-1559.65</v>
      </c>
      <c r="S96" s="99">
        <f t="shared" si="24"/>
        <v>0.24533551396442604</v>
      </c>
      <c r="T96" s="109">
        <v>3100</v>
      </c>
    </row>
    <row r="97" spans="1:21" x14ac:dyDescent="0.25">
      <c r="A97" s="79"/>
      <c r="B97" s="79"/>
      <c r="C97" s="79"/>
      <c r="D97" s="79"/>
      <c r="E97" s="79"/>
      <c r="F97" s="79" t="s">
        <v>184</v>
      </c>
      <c r="G97" s="79"/>
      <c r="H97" s="81">
        <v>0</v>
      </c>
      <c r="I97" s="81">
        <v>0</v>
      </c>
      <c r="J97" s="81">
        <v>0</v>
      </c>
      <c r="K97" s="81">
        <v>0</v>
      </c>
      <c r="L97" s="81">
        <v>0</v>
      </c>
      <c r="M97" s="81">
        <v>0</v>
      </c>
      <c r="N97" s="81">
        <v>0</v>
      </c>
      <c r="O97" s="81">
        <v>0</v>
      </c>
      <c r="P97" s="91">
        <f t="shared" si="28"/>
        <v>0</v>
      </c>
      <c r="Q97" s="98">
        <v>7333.36</v>
      </c>
      <c r="R97" s="98">
        <f t="shared" si="23"/>
        <v>-7333.36</v>
      </c>
      <c r="S97" s="99">
        <f t="shared" si="24"/>
        <v>0</v>
      </c>
      <c r="T97" s="109">
        <v>11000</v>
      </c>
    </row>
    <row r="98" spans="1:21" x14ac:dyDescent="0.25">
      <c r="A98" s="79"/>
      <c r="B98" s="79"/>
      <c r="C98" s="79"/>
      <c r="D98" s="79"/>
      <c r="E98" s="79"/>
      <c r="F98" s="79" t="s">
        <v>186</v>
      </c>
      <c r="G98" s="79"/>
      <c r="H98" s="81">
        <v>0</v>
      </c>
      <c r="I98" s="81">
        <v>138.81</v>
      </c>
      <c r="J98" s="81">
        <v>0</v>
      </c>
      <c r="K98" s="81">
        <v>0</v>
      </c>
      <c r="L98" s="81">
        <v>251.54</v>
      </c>
      <c r="M98" s="81">
        <v>0</v>
      </c>
      <c r="N98" s="81">
        <v>-1.24</v>
      </c>
      <c r="O98" s="81">
        <v>0</v>
      </c>
      <c r="P98" s="91">
        <f t="shared" si="28"/>
        <v>389.11</v>
      </c>
      <c r="Q98" s="98">
        <v>220.64</v>
      </c>
      <c r="R98" s="98">
        <f t="shared" si="23"/>
        <v>168.47</v>
      </c>
      <c r="S98" s="99">
        <f t="shared" si="24"/>
        <v>1.7635514865844817</v>
      </c>
      <c r="T98" s="109">
        <v>330.93</v>
      </c>
      <c r="U98" t="s">
        <v>1112</v>
      </c>
    </row>
    <row r="99" spans="1:21" ht="15.75" thickBot="1" x14ac:dyDescent="0.3">
      <c r="A99" s="79"/>
      <c r="B99" s="79"/>
      <c r="C99" s="79"/>
      <c r="D99" s="79"/>
      <c r="E99" s="79"/>
      <c r="F99" s="79" t="s">
        <v>192</v>
      </c>
      <c r="G99" s="79"/>
      <c r="H99" s="82">
        <v>148.49</v>
      </c>
      <c r="I99" s="82">
        <v>0</v>
      </c>
      <c r="J99" s="82">
        <v>269.99</v>
      </c>
      <c r="K99" s="82">
        <v>176.87</v>
      </c>
      <c r="L99" s="82">
        <v>29.68</v>
      </c>
      <c r="M99" s="217">
        <v>293.54000000000002</v>
      </c>
      <c r="N99" s="226">
        <v>0</v>
      </c>
      <c r="O99" s="241">
        <v>72.510000000000005</v>
      </c>
      <c r="P99" s="92">
        <f t="shared" si="28"/>
        <v>991.07999999999993</v>
      </c>
      <c r="Q99" s="100">
        <v>2147.6799999999998</v>
      </c>
      <c r="R99" s="100">
        <f t="shared" si="23"/>
        <v>-1156.5999999999999</v>
      </c>
      <c r="S99" s="101">
        <f t="shared" si="24"/>
        <v>0.46146539521716456</v>
      </c>
      <c r="T99" s="110">
        <v>3221.5</v>
      </c>
      <c r="U99" t="s">
        <v>1176</v>
      </c>
    </row>
    <row r="100" spans="1:21" x14ac:dyDescent="0.25">
      <c r="A100" s="79"/>
      <c r="B100" s="79"/>
      <c r="C100" s="79"/>
      <c r="D100" s="79"/>
      <c r="E100" s="79" t="s">
        <v>193</v>
      </c>
      <c r="F100" s="79"/>
      <c r="G100" s="79"/>
      <c r="H100" s="81">
        <f t="shared" ref="H100:L100" si="31">SUM(H96:H99)+H92</f>
        <v>148.49</v>
      </c>
      <c r="I100" s="81">
        <f t="shared" si="31"/>
        <v>213.86</v>
      </c>
      <c r="J100" s="81">
        <f t="shared" si="31"/>
        <v>269.99</v>
      </c>
      <c r="K100" s="81">
        <f t="shared" si="31"/>
        <v>176.87</v>
      </c>
      <c r="L100" s="81">
        <f t="shared" si="31"/>
        <v>364.06</v>
      </c>
      <c r="M100" s="81">
        <f>SUM(M96:M99)+M92</f>
        <v>593.54</v>
      </c>
      <c r="N100" s="81">
        <f>SUM(N96:N99)+N92</f>
        <v>-1.24</v>
      </c>
      <c r="O100" s="81">
        <f>SUM(O96:O99)+O92</f>
        <v>421.65</v>
      </c>
      <c r="P100" s="91">
        <f t="shared" si="28"/>
        <v>2187.2199999999998</v>
      </c>
      <c r="Q100" s="98">
        <v>12711.72</v>
      </c>
      <c r="R100" s="98">
        <f t="shared" si="23"/>
        <v>-10524.5</v>
      </c>
      <c r="S100" s="99">
        <f t="shared" si="24"/>
        <v>0.1720632613053151</v>
      </c>
      <c r="T100" s="109">
        <v>19067.43</v>
      </c>
    </row>
    <row r="101" spans="1:21" x14ac:dyDescent="0.25">
      <c r="A101" s="79"/>
      <c r="B101" s="79"/>
      <c r="C101" s="79"/>
      <c r="D101" s="79"/>
      <c r="E101" s="79" t="s">
        <v>194</v>
      </c>
      <c r="F101" s="79"/>
      <c r="G101" s="79"/>
      <c r="H101" s="81"/>
      <c r="I101" s="81"/>
      <c r="J101" s="81"/>
      <c r="K101" s="81"/>
      <c r="L101" s="81"/>
      <c r="M101" s="81"/>
      <c r="N101" s="81"/>
      <c r="O101" s="81"/>
      <c r="P101" s="91"/>
      <c r="Q101" s="98"/>
      <c r="R101" s="98"/>
      <c r="S101" s="99"/>
      <c r="T101" s="109"/>
    </row>
    <row r="102" spans="1:21" x14ac:dyDescent="0.25">
      <c r="A102" s="79"/>
      <c r="B102" s="79"/>
      <c r="C102" s="79"/>
      <c r="D102" s="79"/>
      <c r="E102" s="79"/>
      <c r="F102" s="79" t="s">
        <v>195</v>
      </c>
      <c r="G102" s="79"/>
      <c r="H102" s="81">
        <v>17623.330000000002</v>
      </c>
      <c r="I102" s="81">
        <v>17623.34</v>
      </c>
      <c r="J102" s="81">
        <v>17623.34</v>
      </c>
      <c r="K102" s="81">
        <v>17623.34</v>
      </c>
      <c r="L102" s="81">
        <v>17623.34</v>
      </c>
      <c r="M102" s="81">
        <v>27297.34</v>
      </c>
      <c r="N102" s="81">
        <v>31223.34</v>
      </c>
      <c r="O102" s="81">
        <v>39069.339999999997</v>
      </c>
      <c r="P102" s="91">
        <f t="shared" ref="P102:P111" si="32">SUM(H102:O102)</f>
        <v>185706.71</v>
      </c>
      <c r="Q102" s="98">
        <v>142320</v>
      </c>
      <c r="R102" s="98">
        <f t="shared" si="23"/>
        <v>43386.71</v>
      </c>
      <c r="S102" s="99">
        <f t="shared" si="24"/>
        <v>1.3048532181000561</v>
      </c>
      <c r="T102" s="109">
        <v>213480</v>
      </c>
      <c r="U102" t="s">
        <v>1101</v>
      </c>
    </row>
    <row r="103" spans="1:21" x14ac:dyDescent="0.25">
      <c r="A103" s="79"/>
      <c r="B103" s="79"/>
      <c r="C103" s="79"/>
      <c r="D103" s="79"/>
      <c r="E103" s="79"/>
      <c r="F103" s="79" t="s">
        <v>196</v>
      </c>
      <c r="G103" s="79"/>
      <c r="H103" s="81">
        <v>2916.67</v>
      </c>
      <c r="I103" s="81">
        <v>2916.67</v>
      </c>
      <c r="J103" s="81">
        <v>2916.67</v>
      </c>
      <c r="K103" s="81">
        <v>2916.67</v>
      </c>
      <c r="L103" s="81">
        <v>2916.67</v>
      </c>
      <c r="M103" s="81">
        <v>3166.67</v>
      </c>
      <c r="N103" s="81">
        <v>2916.67</v>
      </c>
      <c r="O103" s="81">
        <v>2916.67</v>
      </c>
      <c r="P103" s="91">
        <f t="shared" si="32"/>
        <v>23583.360000000001</v>
      </c>
      <c r="Q103" s="98">
        <v>42366.68</v>
      </c>
      <c r="R103" s="98">
        <f t="shared" si="23"/>
        <v>-18783.32</v>
      </c>
      <c r="S103" s="99">
        <f t="shared" si="24"/>
        <v>0.55664876265971275</v>
      </c>
      <c r="T103" s="109">
        <v>63550</v>
      </c>
    </row>
    <row r="104" spans="1:21" x14ac:dyDescent="0.25">
      <c r="A104" s="79"/>
      <c r="B104" s="79"/>
      <c r="C104" s="79"/>
      <c r="D104" s="79"/>
      <c r="E104" s="79"/>
      <c r="F104" s="79" t="s">
        <v>197</v>
      </c>
      <c r="G104" s="79"/>
      <c r="H104" s="81">
        <v>0</v>
      </c>
      <c r="I104" s="81">
        <v>0</v>
      </c>
      <c r="J104" s="81">
        <v>0</v>
      </c>
      <c r="K104" s="81">
        <v>0</v>
      </c>
      <c r="L104" s="81">
        <v>0</v>
      </c>
      <c r="M104" s="81">
        <v>0</v>
      </c>
      <c r="N104" s="81">
        <v>0</v>
      </c>
      <c r="O104" s="81">
        <v>0</v>
      </c>
      <c r="P104" s="91">
        <f t="shared" si="32"/>
        <v>0</v>
      </c>
      <c r="Q104" s="98">
        <v>44000</v>
      </c>
      <c r="R104" s="98">
        <f t="shared" si="23"/>
        <v>-44000</v>
      </c>
      <c r="S104" s="99">
        <f t="shared" si="24"/>
        <v>0</v>
      </c>
      <c r="T104" s="109">
        <v>66000</v>
      </c>
    </row>
    <row r="105" spans="1:21" x14ac:dyDescent="0.25">
      <c r="A105" s="79"/>
      <c r="B105" s="79"/>
      <c r="C105" s="79"/>
      <c r="D105" s="79"/>
      <c r="E105" s="79"/>
      <c r="F105" s="79" t="s">
        <v>198</v>
      </c>
      <c r="G105" s="79"/>
      <c r="H105" s="81">
        <v>0</v>
      </c>
      <c r="I105" s="81">
        <v>72</v>
      </c>
      <c r="J105" s="81">
        <v>36</v>
      </c>
      <c r="K105" s="81">
        <v>36</v>
      </c>
      <c r="L105" s="81">
        <v>31.8</v>
      </c>
      <c r="M105" s="81">
        <v>31.8</v>
      </c>
      <c r="N105" s="81">
        <v>31.8</v>
      </c>
      <c r="O105" s="81">
        <v>0</v>
      </c>
      <c r="P105" s="91">
        <f t="shared" si="32"/>
        <v>239.40000000000003</v>
      </c>
      <c r="Q105" s="98">
        <v>12432</v>
      </c>
      <c r="R105" s="98">
        <f t="shared" si="23"/>
        <v>-12192.6</v>
      </c>
      <c r="S105" s="99">
        <f t="shared" si="24"/>
        <v>1.9256756756756758E-2</v>
      </c>
      <c r="T105" s="109">
        <v>18648</v>
      </c>
    </row>
    <row r="106" spans="1:21" x14ac:dyDescent="0.25">
      <c r="A106" s="79"/>
      <c r="B106" s="79"/>
      <c r="C106" s="79"/>
      <c r="D106" s="79"/>
      <c r="E106" s="79"/>
      <c r="F106" s="79" t="s">
        <v>199</v>
      </c>
      <c r="G106" s="79"/>
      <c r="H106" s="81">
        <v>1839.51</v>
      </c>
      <c r="I106" s="81">
        <v>1839.51</v>
      </c>
      <c r="J106" s="81">
        <v>1839.51</v>
      </c>
      <c r="K106" s="81">
        <v>1839.51</v>
      </c>
      <c r="L106" s="81">
        <v>1839.51</v>
      </c>
      <c r="M106" s="81">
        <v>38850.51</v>
      </c>
      <c r="N106" s="81">
        <v>2386.4299999999998</v>
      </c>
      <c r="O106" s="81">
        <v>2234.81</v>
      </c>
      <c r="P106" s="91">
        <f t="shared" si="32"/>
        <v>52669.299999999996</v>
      </c>
      <c r="Q106" s="98">
        <v>29455.200000000001</v>
      </c>
      <c r="R106" s="98">
        <f t="shared" si="23"/>
        <v>23214.1</v>
      </c>
      <c r="S106" s="99">
        <f t="shared" si="24"/>
        <v>1.7881155110133353</v>
      </c>
      <c r="T106" s="109">
        <v>44182.8</v>
      </c>
      <c r="U106" t="s">
        <v>1098</v>
      </c>
    </row>
    <row r="107" spans="1:21" x14ac:dyDescent="0.25">
      <c r="A107" s="79"/>
      <c r="B107" s="79"/>
      <c r="C107" s="79"/>
      <c r="D107" s="79"/>
      <c r="E107" s="79"/>
      <c r="F107" s="79" t="s">
        <v>200</v>
      </c>
      <c r="G107" s="79"/>
      <c r="H107" s="81">
        <v>833.34</v>
      </c>
      <c r="I107" s="81">
        <v>833.42</v>
      </c>
      <c r="J107" s="81">
        <v>833.42</v>
      </c>
      <c r="K107" s="81">
        <v>833.42</v>
      </c>
      <c r="L107" s="81">
        <v>833.42</v>
      </c>
      <c r="M107" s="81">
        <v>1281.6099999999999</v>
      </c>
      <c r="N107" s="81">
        <v>1740.04</v>
      </c>
      <c r="O107" s="81">
        <v>2458.7199999999998</v>
      </c>
      <c r="P107" s="91">
        <f t="shared" si="32"/>
        <v>9647.39</v>
      </c>
      <c r="Q107" s="98">
        <v>3433.42</v>
      </c>
      <c r="R107" s="98">
        <f t="shared" si="23"/>
        <v>6213.97</v>
      </c>
      <c r="S107" s="99">
        <f t="shared" si="24"/>
        <v>2.8098484892614359</v>
      </c>
      <c r="T107" s="109">
        <v>5150.1000000000004</v>
      </c>
    </row>
    <row r="108" spans="1:21" x14ac:dyDescent="0.25">
      <c r="A108" s="79"/>
      <c r="B108" s="79"/>
      <c r="C108" s="79"/>
      <c r="D108" s="79"/>
      <c r="E108" s="79"/>
      <c r="F108" s="79" t="s">
        <v>201</v>
      </c>
      <c r="G108" s="79"/>
      <c r="H108" s="81">
        <v>5810.18</v>
      </c>
      <c r="I108" s="81">
        <v>5322.03</v>
      </c>
      <c r="J108" s="81">
        <v>5811.26</v>
      </c>
      <c r="K108" s="81">
        <v>5505.86</v>
      </c>
      <c r="L108" s="81">
        <v>5811.27</v>
      </c>
      <c r="M108" s="81">
        <v>6161.14</v>
      </c>
      <c r="N108" s="81">
        <v>6161.14</v>
      </c>
      <c r="O108" s="81">
        <v>6161.14</v>
      </c>
      <c r="P108" s="91">
        <f t="shared" si="32"/>
        <v>46744.020000000004</v>
      </c>
      <c r="Q108" s="98">
        <v>46864.14</v>
      </c>
      <c r="R108" s="98">
        <f t="shared" si="23"/>
        <v>-120.12</v>
      </c>
      <c r="S108" s="99">
        <f t="shared" si="24"/>
        <v>0.99743684616852046</v>
      </c>
      <c r="T108" s="109">
        <v>70296.179999999993</v>
      </c>
    </row>
    <row r="109" spans="1:21" x14ac:dyDescent="0.25">
      <c r="A109" s="79"/>
      <c r="B109" s="79"/>
      <c r="C109" s="79"/>
      <c r="D109" s="79"/>
      <c r="E109" s="79"/>
      <c r="F109" s="79" t="s">
        <v>202</v>
      </c>
      <c r="G109" s="79"/>
      <c r="H109" s="81">
        <v>0</v>
      </c>
      <c r="I109" s="81">
        <v>0</v>
      </c>
      <c r="J109" s="81">
        <v>0</v>
      </c>
      <c r="K109" s="81">
        <v>0</v>
      </c>
      <c r="L109" s="81">
        <v>0</v>
      </c>
      <c r="M109" s="81">
        <v>0</v>
      </c>
      <c r="N109" s="81">
        <v>383.49</v>
      </c>
      <c r="O109" s="81">
        <v>99.84</v>
      </c>
      <c r="P109" s="91">
        <f t="shared" si="32"/>
        <v>483.33000000000004</v>
      </c>
      <c r="Q109" s="98">
        <v>273.60000000000002</v>
      </c>
      <c r="R109" s="98">
        <f t="shared" si="23"/>
        <v>209.73</v>
      </c>
      <c r="S109" s="99">
        <f t="shared" si="24"/>
        <v>1.7665570175438596</v>
      </c>
      <c r="T109" s="109">
        <v>410.4</v>
      </c>
    </row>
    <row r="110" spans="1:21" x14ac:dyDescent="0.25">
      <c r="A110" s="79"/>
      <c r="B110" s="79"/>
      <c r="C110" s="79"/>
      <c r="D110" s="79"/>
      <c r="E110" s="79"/>
      <c r="F110" s="79" t="s">
        <v>203</v>
      </c>
      <c r="G110" s="79"/>
      <c r="H110" s="81">
        <v>95.44</v>
      </c>
      <c r="I110" s="81">
        <v>95.44</v>
      </c>
      <c r="J110" s="81">
        <v>95.44</v>
      </c>
      <c r="K110" s="81">
        <v>95.44</v>
      </c>
      <c r="L110" s="81">
        <v>143.05000000000001</v>
      </c>
      <c r="M110" s="81">
        <v>143.05000000000001</v>
      </c>
      <c r="N110" s="81">
        <v>143.05000000000001</v>
      </c>
      <c r="O110" s="81">
        <v>143.05000000000001</v>
      </c>
      <c r="P110" s="91">
        <f t="shared" si="32"/>
        <v>953.95999999999981</v>
      </c>
      <c r="Q110" s="98">
        <v>1078.8399999999999</v>
      </c>
      <c r="R110" s="98">
        <f t="shared" si="23"/>
        <v>-124.88</v>
      </c>
      <c r="S110" s="99">
        <f t="shared" si="24"/>
        <v>0.88424604204515955</v>
      </c>
      <c r="T110" s="109">
        <v>1618.24</v>
      </c>
      <c r="U110" t="s">
        <v>1085</v>
      </c>
    </row>
    <row r="111" spans="1:21" x14ac:dyDescent="0.25">
      <c r="A111" s="79"/>
      <c r="B111" s="79"/>
      <c r="C111" s="79"/>
      <c r="D111" s="79"/>
      <c r="E111" s="79"/>
      <c r="F111" s="79" t="s">
        <v>204</v>
      </c>
      <c r="G111" s="79"/>
      <c r="H111" s="81">
        <v>650</v>
      </c>
      <c r="I111" s="81">
        <v>650</v>
      </c>
      <c r="J111" s="81">
        <v>650</v>
      </c>
      <c r="K111" s="81">
        <v>-779.28</v>
      </c>
      <c r="L111" s="81">
        <v>150</v>
      </c>
      <c r="M111" s="81">
        <v>150</v>
      </c>
      <c r="N111" s="81">
        <v>225</v>
      </c>
      <c r="O111" s="81">
        <v>950</v>
      </c>
      <c r="P111" s="91">
        <f t="shared" si="32"/>
        <v>2645.7200000000003</v>
      </c>
      <c r="Q111" s="98">
        <v>4000</v>
      </c>
      <c r="R111" s="98">
        <f t="shared" si="23"/>
        <v>-1354.28</v>
      </c>
      <c r="S111" s="99">
        <f t="shared" si="24"/>
        <v>0.66143000000000007</v>
      </c>
      <c r="T111" s="109">
        <v>6000</v>
      </c>
      <c r="U111" t="s">
        <v>1059</v>
      </c>
    </row>
    <row r="112" spans="1:21" x14ac:dyDescent="0.25">
      <c r="A112" s="79"/>
      <c r="B112" s="79"/>
      <c r="C112" s="79"/>
      <c r="D112" s="79"/>
      <c r="E112" s="79"/>
      <c r="F112" s="79" t="s">
        <v>205</v>
      </c>
      <c r="G112" s="79"/>
      <c r="H112" s="81"/>
      <c r="I112" s="81"/>
      <c r="J112" s="81"/>
      <c r="K112" s="81"/>
      <c r="L112" s="81"/>
      <c r="M112" s="81"/>
      <c r="N112" s="81"/>
      <c r="O112" s="81"/>
      <c r="P112" s="91"/>
      <c r="Q112" s="98"/>
      <c r="R112" s="98"/>
      <c r="S112" s="99"/>
      <c r="T112" s="109"/>
    </row>
    <row r="113" spans="1:21" x14ac:dyDescent="0.25">
      <c r="A113" s="79"/>
      <c r="B113" s="79"/>
      <c r="C113" s="79"/>
      <c r="D113" s="79"/>
      <c r="E113" s="79"/>
      <c r="F113" s="79"/>
      <c r="G113" s="79" t="s">
        <v>206</v>
      </c>
      <c r="H113" s="81">
        <v>0</v>
      </c>
      <c r="I113" s="81">
        <v>8000</v>
      </c>
      <c r="J113" s="81">
        <v>0</v>
      </c>
      <c r="K113" s="81">
        <v>0</v>
      </c>
      <c r="L113" s="81">
        <v>0</v>
      </c>
      <c r="M113" s="81">
        <v>0</v>
      </c>
      <c r="N113" s="81">
        <v>0</v>
      </c>
      <c r="O113" s="81">
        <v>0</v>
      </c>
      <c r="P113" s="91">
        <f t="shared" ref="P113:P120" si="33">SUM(H113:O113)</f>
        <v>8000</v>
      </c>
      <c r="Q113" s="98">
        <v>8625</v>
      </c>
      <c r="R113" s="98">
        <f t="shared" si="23"/>
        <v>-625</v>
      </c>
      <c r="S113" s="99">
        <f t="shared" si="24"/>
        <v>0.92753623188405798</v>
      </c>
      <c r="T113" s="109">
        <v>8625</v>
      </c>
      <c r="U113" t="s">
        <v>1027</v>
      </c>
    </row>
    <row r="114" spans="1:21" x14ac:dyDescent="0.25">
      <c r="A114" s="79"/>
      <c r="B114" s="79"/>
      <c r="C114" s="79"/>
      <c r="D114" s="79"/>
      <c r="E114" s="79"/>
      <c r="F114" s="79"/>
      <c r="G114" s="79" t="s">
        <v>207</v>
      </c>
      <c r="H114" s="81">
        <v>0</v>
      </c>
      <c r="I114" s="81">
        <v>200</v>
      </c>
      <c r="J114" s="81">
        <v>125</v>
      </c>
      <c r="K114" s="81">
        <v>0</v>
      </c>
      <c r="L114" s="81">
        <v>50</v>
      </c>
      <c r="M114" s="81">
        <v>2524</v>
      </c>
      <c r="N114" s="81">
        <v>314</v>
      </c>
      <c r="O114" s="81">
        <v>0</v>
      </c>
      <c r="P114" s="91">
        <f t="shared" si="33"/>
        <v>3213</v>
      </c>
      <c r="Q114" s="98">
        <v>10202.68</v>
      </c>
      <c r="R114" s="98">
        <f t="shared" si="23"/>
        <v>-6989.68</v>
      </c>
      <c r="S114" s="99">
        <f t="shared" si="24"/>
        <v>0.31491725703442625</v>
      </c>
      <c r="T114" s="109">
        <v>15304</v>
      </c>
      <c r="U114" t="s">
        <v>1106</v>
      </c>
    </row>
    <row r="115" spans="1:21" x14ac:dyDescent="0.25">
      <c r="A115" s="79"/>
      <c r="B115" s="79"/>
      <c r="C115" s="79"/>
      <c r="D115" s="79"/>
      <c r="E115" s="79"/>
      <c r="F115" s="79"/>
      <c r="G115" s="79" t="s">
        <v>208</v>
      </c>
      <c r="H115" s="81">
        <v>0</v>
      </c>
      <c r="I115" s="81">
        <v>0</v>
      </c>
      <c r="J115" s="81">
        <v>0</v>
      </c>
      <c r="K115" s="81">
        <v>0</v>
      </c>
      <c r="L115" s="81">
        <v>0</v>
      </c>
      <c r="M115" s="81">
        <v>0</v>
      </c>
      <c r="N115" s="81">
        <v>0</v>
      </c>
      <c r="O115" s="81">
        <v>0</v>
      </c>
      <c r="P115" s="91">
        <f t="shared" si="33"/>
        <v>0</v>
      </c>
      <c r="Q115" s="98">
        <v>1083.3599999999999</v>
      </c>
      <c r="R115" s="98">
        <f t="shared" si="23"/>
        <v>-1083.3599999999999</v>
      </c>
      <c r="S115" s="99">
        <f t="shared" si="24"/>
        <v>0</v>
      </c>
      <c r="T115" s="109">
        <v>1625</v>
      </c>
    </row>
    <row r="116" spans="1:21" x14ac:dyDescent="0.25">
      <c r="A116" s="79"/>
      <c r="B116" s="79"/>
      <c r="C116" s="79"/>
      <c r="D116" s="79"/>
      <c r="E116" s="79"/>
      <c r="F116" s="79"/>
      <c r="G116" s="79" t="s">
        <v>209</v>
      </c>
      <c r="H116" s="81">
        <v>0</v>
      </c>
      <c r="I116" s="81">
        <v>0</v>
      </c>
      <c r="J116" s="81">
        <v>0</v>
      </c>
      <c r="K116" s="81">
        <v>0</v>
      </c>
      <c r="L116" s="81">
        <v>0</v>
      </c>
      <c r="M116" s="81">
        <v>0</v>
      </c>
      <c r="N116" s="81">
        <v>0</v>
      </c>
      <c r="O116" s="81">
        <v>0</v>
      </c>
      <c r="P116" s="91">
        <f t="shared" si="33"/>
        <v>0</v>
      </c>
      <c r="Q116" s="98">
        <v>14275.57</v>
      </c>
      <c r="R116" s="98">
        <f t="shared" si="23"/>
        <v>-14275.57</v>
      </c>
      <c r="S116" s="99">
        <f t="shared" si="24"/>
        <v>0</v>
      </c>
      <c r="T116" s="109">
        <v>21413.33</v>
      </c>
    </row>
    <row r="117" spans="1:21" x14ac:dyDescent="0.25">
      <c r="A117" s="79"/>
      <c r="B117" s="79"/>
      <c r="C117" s="79"/>
      <c r="D117" s="79"/>
      <c r="E117" s="79"/>
      <c r="F117" s="79"/>
      <c r="G117" s="79" t="s">
        <v>210</v>
      </c>
      <c r="H117" s="81">
        <v>5059</v>
      </c>
      <c r="I117" s="81">
        <v>5064.17</v>
      </c>
      <c r="J117" s="81">
        <v>5064.17</v>
      </c>
      <c r="K117" s="81">
        <v>5064.17</v>
      </c>
      <c r="L117" s="81">
        <v>5064.17</v>
      </c>
      <c r="M117" s="81">
        <v>8544.17</v>
      </c>
      <c r="N117" s="81">
        <v>5824.15</v>
      </c>
      <c r="O117" s="81">
        <v>5064.17</v>
      </c>
      <c r="P117" s="91">
        <f t="shared" si="33"/>
        <v>44748.17</v>
      </c>
      <c r="Q117" s="98">
        <v>40513.360000000001</v>
      </c>
      <c r="R117" s="98">
        <f t="shared" si="23"/>
        <v>4234.8100000000004</v>
      </c>
      <c r="S117" s="99">
        <f t="shared" si="24"/>
        <v>1.104528728300985</v>
      </c>
      <c r="T117" s="109">
        <v>60770</v>
      </c>
      <c r="U117" t="s">
        <v>1099</v>
      </c>
    </row>
    <row r="118" spans="1:21" x14ac:dyDescent="0.25">
      <c r="A118" s="79"/>
      <c r="B118" s="79"/>
      <c r="C118" s="79"/>
      <c r="D118" s="79"/>
      <c r="E118" s="79"/>
      <c r="F118" s="79"/>
      <c r="G118" s="79" t="s">
        <v>211</v>
      </c>
      <c r="H118" s="81">
        <v>0</v>
      </c>
      <c r="I118" s="81">
        <v>0</v>
      </c>
      <c r="J118" s="81">
        <v>10</v>
      </c>
      <c r="K118" s="81">
        <v>0</v>
      </c>
      <c r="L118" s="81">
        <v>0</v>
      </c>
      <c r="M118" s="81">
        <v>0</v>
      </c>
      <c r="N118" s="81">
        <v>0</v>
      </c>
      <c r="O118" s="81">
        <v>20</v>
      </c>
      <c r="P118" s="91">
        <f t="shared" si="33"/>
        <v>30</v>
      </c>
      <c r="Q118" s="98">
        <v>819.36</v>
      </c>
      <c r="R118" s="98">
        <f t="shared" si="23"/>
        <v>-789.36</v>
      </c>
      <c r="S118" s="99">
        <f t="shared" si="24"/>
        <v>3.6613942589338019E-2</v>
      </c>
      <c r="T118" s="109">
        <v>1229</v>
      </c>
    </row>
    <row r="119" spans="1:21" ht="15.75" thickBot="1" x14ac:dyDescent="0.3">
      <c r="A119" s="79"/>
      <c r="B119" s="79"/>
      <c r="C119" s="79"/>
      <c r="D119" s="79"/>
      <c r="E119" s="79"/>
      <c r="F119" s="79"/>
      <c r="G119" s="79" t="s">
        <v>791</v>
      </c>
      <c r="H119" s="82">
        <v>157.04</v>
      </c>
      <c r="I119" s="82">
        <v>6000</v>
      </c>
      <c r="J119" s="82">
        <v>0</v>
      </c>
      <c r="K119" s="82">
        <v>250</v>
      </c>
      <c r="L119" s="82">
        <v>1500</v>
      </c>
      <c r="M119" s="217">
        <v>300</v>
      </c>
      <c r="N119" s="226">
        <v>200</v>
      </c>
      <c r="O119" s="241">
        <v>530</v>
      </c>
      <c r="P119" s="92">
        <f t="shared" si="33"/>
        <v>8937.0400000000009</v>
      </c>
      <c r="Q119" s="100"/>
      <c r="R119" s="100">
        <f t="shared" si="23"/>
        <v>8937.0400000000009</v>
      </c>
      <c r="S119" s="101">
        <f t="shared" si="24"/>
        <v>0</v>
      </c>
      <c r="T119" s="110">
        <v>0</v>
      </c>
      <c r="U119" t="s">
        <v>1042</v>
      </c>
    </row>
    <row r="120" spans="1:21" x14ac:dyDescent="0.25">
      <c r="A120" s="79"/>
      <c r="B120" s="79"/>
      <c r="C120" s="79"/>
      <c r="D120" s="79"/>
      <c r="E120" s="79"/>
      <c r="F120" s="79" t="s">
        <v>212</v>
      </c>
      <c r="G120" s="79"/>
      <c r="H120" s="81">
        <f t="shared" ref="H120:I120" si="34">SUM(H113:H119)</f>
        <v>5216.04</v>
      </c>
      <c r="I120" s="81">
        <f t="shared" si="34"/>
        <v>19264.169999999998</v>
      </c>
      <c r="J120" s="81">
        <f>SUM(J113:J119)</f>
        <v>5199.17</v>
      </c>
      <c r="K120" s="81">
        <f t="shared" ref="K120:O120" si="35">SUM(K113:K119)</f>
        <v>5314.17</v>
      </c>
      <c r="L120" s="81">
        <f t="shared" si="35"/>
        <v>6614.17</v>
      </c>
      <c r="M120" s="81">
        <f t="shared" si="35"/>
        <v>11368.17</v>
      </c>
      <c r="N120" s="81">
        <f t="shared" si="35"/>
        <v>6338.15</v>
      </c>
      <c r="O120" s="81">
        <f t="shared" si="35"/>
        <v>5614.17</v>
      </c>
      <c r="P120" s="91">
        <f t="shared" si="33"/>
        <v>64928.209999999992</v>
      </c>
      <c r="Q120" s="98">
        <v>75519.33</v>
      </c>
      <c r="R120" s="98">
        <f t="shared" si="23"/>
        <v>-10591.12</v>
      </c>
      <c r="S120" s="99">
        <f t="shared" si="24"/>
        <v>0.85975617103594526</v>
      </c>
      <c r="T120" s="109">
        <v>108966.33</v>
      </c>
    </row>
    <row r="121" spans="1:21" x14ac:dyDescent="0.25">
      <c r="A121" s="79"/>
      <c r="B121" s="79"/>
      <c r="C121" s="79"/>
      <c r="D121" s="79"/>
      <c r="E121" s="79"/>
      <c r="F121" s="79" t="s">
        <v>213</v>
      </c>
      <c r="G121" s="79"/>
      <c r="H121" s="81"/>
      <c r="I121" s="81"/>
      <c r="J121" s="81"/>
      <c r="K121" s="81"/>
      <c r="L121" s="81"/>
      <c r="M121" s="81"/>
      <c r="N121" s="81"/>
      <c r="O121" s="81"/>
      <c r="P121" s="91"/>
      <c r="Q121" s="98"/>
      <c r="R121" s="98"/>
      <c r="S121" s="99"/>
      <c r="T121" s="109"/>
    </row>
    <row r="122" spans="1:21" ht="15.75" thickBot="1" x14ac:dyDescent="0.3">
      <c r="A122" s="79"/>
      <c r="B122" s="79"/>
      <c r="C122" s="79"/>
      <c r="D122" s="79"/>
      <c r="E122" s="79"/>
      <c r="F122" s="79"/>
      <c r="G122" s="79" t="s">
        <v>214</v>
      </c>
      <c r="H122" s="82">
        <v>671.78</v>
      </c>
      <c r="I122" s="82">
        <v>193.88</v>
      </c>
      <c r="J122" s="82">
        <v>227.28</v>
      </c>
      <c r="K122" s="82">
        <v>923.42</v>
      </c>
      <c r="L122" s="82">
        <v>125.74</v>
      </c>
      <c r="M122" s="217">
        <v>1099.3</v>
      </c>
      <c r="N122" s="226">
        <v>932.29</v>
      </c>
      <c r="O122" s="241">
        <v>372</v>
      </c>
      <c r="P122" s="92">
        <f t="shared" ref="P122:P123" si="36">SUM(H122:O122)</f>
        <v>4545.6899999999996</v>
      </c>
      <c r="Q122" s="100">
        <v>5207.92</v>
      </c>
      <c r="R122" s="100">
        <f t="shared" si="23"/>
        <v>-662.23</v>
      </c>
      <c r="S122" s="101">
        <f t="shared" si="24"/>
        <v>0.87284174872117848</v>
      </c>
      <c r="T122" s="110">
        <v>7811.88</v>
      </c>
    </row>
    <row r="123" spans="1:21" x14ac:dyDescent="0.25">
      <c r="A123" s="79"/>
      <c r="B123" s="79"/>
      <c r="C123" s="79"/>
      <c r="D123" s="79"/>
      <c r="E123" s="79"/>
      <c r="F123" s="79" t="s">
        <v>215</v>
      </c>
      <c r="G123" s="79"/>
      <c r="H123" s="81">
        <f t="shared" ref="H123:I123" si="37">SUM(H122)</f>
        <v>671.78</v>
      </c>
      <c r="I123" s="81">
        <f t="shared" si="37"/>
        <v>193.88</v>
      </c>
      <c r="J123" s="81">
        <f>SUM(J122)</f>
        <v>227.28</v>
      </c>
      <c r="K123" s="81">
        <f t="shared" ref="K123:O123" si="38">SUM(K122)</f>
        <v>923.42</v>
      </c>
      <c r="L123" s="81">
        <f t="shared" si="38"/>
        <v>125.74</v>
      </c>
      <c r="M123" s="81">
        <f t="shared" si="38"/>
        <v>1099.3</v>
      </c>
      <c r="N123" s="81">
        <f t="shared" si="38"/>
        <v>932.29</v>
      </c>
      <c r="O123" s="81">
        <f t="shared" si="38"/>
        <v>372</v>
      </c>
      <c r="P123" s="91">
        <f t="shared" si="36"/>
        <v>4545.6899999999996</v>
      </c>
      <c r="Q123" s="98">
        <v>5207.92</v>
      </c>
      <c r="R123" s="98">
        <f t="shared" si="23"/>
        <v>-662.23</v>
      </c>
      <c r="S123" s="99">
        <f t="shared" si="24"/>
        <v>0.87284174872117848</v>
      </c>
      <c r="T123" s="109">
        <v>7811.88</v>
      </c>
    </row>
    <row r="124" spans="1:21" x14ac:dyDescent="0.25">
      <c r="A124" s="79"/>
      <c r="B124" s="79"/>
      <c r="C124" s="79"/>
      <c r="D124" s="79"/>
      <c r="E124" s="79"/>
      <c r="F124" s="79" t="s">
        <v>216</v>
      </c>
      <c r="G124" s="79"/>
      <c r="H124" s="81"/>
      <c r="I124" s="81"/>
      <c r="J124" s="81"/>
      <c r="K124" s="81"/>
      <c r="L124" s="81"/>
      <c r="M124" s="81"/>
      <c r="N124" s="81"/>
      <c r="O124" s="81"/>
      <c r="P124" s="91"/>
      <c r="Q124" s="98"/>
      <c r="R124" s="98"/>
      <c r="S124" s="99"/>
      <c r="T124" s="109"/>
    </row>
    <row r="125" spans="1:21" x14ac:dyDescent="0.25">
      <c r="A125" s="79"/>
      <c r="B125" s="79"/>
      <c r="C125" s="79"/>
      <c r="D125" s="79"/>
      <c r="E125" s="79"/>
      <c r="F125" s="79"/>
      <c r="G125" s="79" t="s">
        <v>217</v>
      </c>
      <c r="H125" s="81">
        <v>0</v>
      </c>
      <c r="I125" s="81">
        <v>0</v>
      </c>
      <c r="J125" s="81">
        <v>0</v>
      </c>
      <c r="K125" s="81">
        <v>0</v>
      </c>
      <c r="L125" s="81">
        <v>0</v>
      </c>
      <c r="M125" s="81">
        <v>0</v>
      </c>
      <c r="N125" s="81">
        <v>0</v>
      </c>
      <c r="O125" s="81">
        <v>8.41</v>
      </c>
      <c r="P125" s="91">
        <f t="shared" ref="P125:P133" si="39">SUM(H125:O125)</f>
        <v>8.41</v>
      </c>
      <c r="Q125" s="98">
        <v>643.80999999999995</v>
      </c>
      <c r="R125" s="98">
        <f t="shared" si="23"/>
        <v>-635.4</v>
      </c>
      <c r="S125" s="99">
        <f t="shared" si="24"/>
        <v>1.3062860160606392E-2</v>
      </c>
      <c r="T125" s="109">
        <v>965.69</v>
      </c>
    </row>
    <row r="126" spans="1:21" x14ac:dyDescent="0.25">
      <c r="A126" s="79"/>
      <c r="B126" s="79"/>
      <c r="C126" s="79"/>
      <c r="D126" s="79"/>
      <c r="E126" s="79"/>
      <c r="F126" s="79"/>
      <c r="G126" s="79" t="s">
        <v>218</v>
      </c>
      <c r="H126" s="81">
        <v>526</v>
      </c>
      <c r="I126" s="81">
        <v>0</v>
      </c>
      <c r="J126" s="81">
        <v>0</v>
      </c>
      <c r="K126" s="81">
        <v>254</v>
      </c>
      <c r="L126" s="81">
        <v>0</v>
      </c>
      <c r="M126" s="81">
        <v>0</v>
      </c>
      <c r="N126" s="81">
        <v>0</v>
      </c>
      <c r="O126" s="81">
        <v>3946.86</v>
      </c>
      <c r="P126" s="91">
        <f t="shared" si="39"/>
        <v>4726.8600000000006</v>
      </c>
      <c r="Q126" s="98">
        <v>757.89</v>
      </c>
      <c r="R126" s="98">
        <f t="shared" si="23"/>
        <v>3968.97</v>
      </c>
      <c r="S126" s="99">
        <f t="shared" si="24"/>
        <v>6.2368681470925873</v>
      </c>
      <c r="T126" s="109">
        <v>1136.81</v>
      </c>
      <c r="U126" t="s">
        <v>1177</v>
      </c>
    </row>
    <row r="127" spans="1:21" x14ac:dyDescent="0.25">
      <c r="A127" s="79"/>
      <c r="B127" s="79"/>
      <c r="C127" s="79"/>
      <c r="D127" s="79"/>
      <c r="E127" s="79"/>
      <c r="F127" s="79"/>
      <c r="G127" s="79" t="s">
        <v>219</v>
      </c>
      <c r="H127" s="81">
        <v>0</v>
      </c>
      <c r="I127" s="81">
        <v>0</v>
      </c>
      <c r="J127" s="81">
        <v>0</v>
      </c>
      <c r="K127" s="81">
        <v>0</v>
      </c>
      <c r="L127" s="81">
        <v>12</v>
      </c>
      <c r="M127" s="81">
        <v>0</v>
      </c>
      <c r="N127" s="81">
        <v>0</v>
      </c>
      <c r="O127" s="81">
        <v>46.07</v>
      </c>
      <c r="P127" s="91">
        <f t="shared" si="39"/>
        <v>58.07</v>
      </c>
      <c r="Q127" s="98">
        <v>348.28</v>
      </c>
      <c r="R127" s="98">
        <f t="shared" si="23"/>
        <v>-290.20999999999998</v>
      </c>
      <c r="S127" s="99">
        <f t="shared" si="24"/>
        <v>0.16673366257034572</v>
      </c>
      <c r="T127" s="109">
        <v>522.4</v>
      </c>
      <c r="U127" t="s">
        <v>1086</v>
      </c>
    </row>
    <row r="128" spans="1:21" x14ac:dyDescent="0.25">
      <c r="A128" s="79"/>
      <c r="B128" s="79"/>
      <c r="C128" s="79"/>
      <c r="D128" s="79"/>
      <c r="E128" s="79"/>
      <c r="F128" s="79"/>
      <c r="G128" s="79" t="s">
        <v>220</v>
      </c>
      <c r="H128" s="81">
        <v>0</v>
      </c>
      <c r="I128" s="81">
        <v>0</v>
      </c>
      <c r="J128" s="81">
        <v>0</v>
      </c>
      <c r="K128" s="81">
        <v>296.48</v>
      </c>
      <c r="L128" s="81">
        <v>0</v>
      </c>
      <c r="M128" s="81">
        <v>0</v>
      </c>
      <c r="N128" s="81">
        <v>0</v>
      </c>
      <c r="O128" s="81">
        <v>0</v>
      </c>
      <c r="P128" s="91">
        <f t="shared" si="39"/>
        <v>296.48</v>
      </c>
      <c r="Q128" s="98">
        <v>326.92</v>
      </c>
      <c r="R128" s="98">
        <f t="shared" si="23"/>
        <v>-30.44</v>
      </c>
      <c r="S128" s="99">
        <f t="shared" si="24"/>
        <v>0.90688853542150982</v>
      </c>
      <c r="T128" s="109">
        <v>490.36</v>
      </c>
      <c r="U128" t="s">
        <v>1056</v>
      </c>
    </row>
    <row r="129" spans="1:21" ht="15.75" thickBot="1" x14ac:dyDescent="0.3">
      <c r="A129" s="79"/>
      <c r="B129" s="79"/>
      <c r="C129" s="79"/>
      <c r="D129" s="79"/>
      <c r="E129" s="79"/>
      <c r="F129" s="79"/>
      <c r="G129" s="79" t="s">
        <v>221</v>
      </c>
      <c r="H129" s="82">
        <v>0</v>
      </c>
      <c r="I129" s="82">
        <v>0</v>
      </c>
      <c r="J129" s="82">
        <v>0</v>
      </c>
      <c r="K129" s="82">
        <v>0</v>
      </c>
      <c r="L129" s="82">
        <v>0</v>
      </c>
      <c r="M129" s="217">
        <v>0</v>
      </c>
      <c r="N129" s="226">
        <v>0</v>
      </c>
      <c r="O129" s="241">
        <v>345.36</v>
      </c>
      <c r="P129" s="92">
        <f t="shared" si="39"/>
        <v>345.36</v>
      </c>
      <c r="Q129" s="100">
        <v>0</v>
      </c>
      <c r="R129" s="100">
        <f t="shared" si="23"/>
        <v>345.36</v>
      </c>
      <c r="S129" s="101">
        <f t="shared" si="24"/>
        <v>0</v>
      </c>
      <c r="T129" s="110">
        <v>0</v>
      </c>
    </row>
    <row r="130" spans="1:21" x14ac:dyDescent="0.25">
      <c r="A130" s="79"/>
      <c r="B130" s="79"/>
      <c r="C130" s="79"/>
      <c r="D130" s="79"/>
      <c r="E130" s="79"/>
      <c r="F130" s="79" t="s">
        <v>222</v>
      </c>
      <c r="G130" s="79"/>
      <c r="H130" s="81">
        <f t="shared" ref="H130:I130" si="40">SUM(H125:H129)</f>
        <v>526</v>
      </c>
      <c r="I130" s="81">
        <f t="shared" si="40"/>
        <v>0</v>
      </c>
      <c r="J130" s="81">
        <f>SUM(J125:J129)</f>
        <v>0</v>
      </c>
      <c r="K130" s="81">
        <f>SUM(K125:K129)</f>
        <v>550.48</v>
      </c>
      <c r="L130" s="81">
        <f t="shared" ref="L130:O130" si="41">SUM(L125:L129)</f>
        <v>12</v>
      </c>
      <c r="M130" s="81">
        <f t="shared" si="41"/>
        <v>0</v>
      </c>
      <c r="N130" s="81">
        <f t="shared" si="41"/>
        <v>0</v>
      </c>
      <c r="O130" s="81">
        <f t="shared" si="41"/>
        <v>4346.7</v>
      </c>
      <c r="P130" s="91">
        <f t="shared" si="39"/>
        <v>5435.18</v>
      </c>
      <c r="Q130" s="98">
        <v>2076.9</v>
      </c>
      <c r="R130" s="98">
        <f t="shared" si="23"/>
        <v>3358.28</v>
      </c>
      <c r="S130" s="99">
        <f t="shared" si="24"/>
        <v>2.6169675959362513</v>
      </c>
      <c r="T130" s="109">
        <v>3115.26</v>
      </c>
    </row>
    <row r="131" spans="1:21" x14ac:dyDescent="0.25">
      <c r="A131" s="79"/>
      <c r="B131" s="79"/>
      <c r="C131" s="79"/>
      <c r="D131" s="79"/>
      <c r="E131" s="79"/>
      <c r="F131" s="79" t="s">
        <v>223</v>
      </c>
      <c r="G131" s="79"/>
      <c r="H131" s="81">
        <v>70</v>
      </c>
      <c r="I131" s="81">
        <v>-240.31</v>
      </c>
      <c r="J131" s="81">
        <v>261.06</v>
      </c>
      <c r="K131" s="81">
        <v>220.99</v>
      </c>
      <c r="L131" s="81">
        <v>233.14</v>
      </c>
      <c r="M131" s="81">
        <v>233.3</v>
      </c>
      <c r="N131" s="81">
        <v>194.25</v>
      </c>
      <c r="O131" s="81">
        <v>194.25</v>
      </c>
      <c r="P131" s="91">
        <f t="shared" si="39"/>
        <v>1166.68</v>
      </c>
      <c r="Q131" s="98">
        <v>3003.2</v>
      </c>
      <c r="R131" s="98">
        <f t="shared" si="23"/>
        <v>-1836.52</v>
      </c>
      <c r="S131" s="99">
        <f t="shared" si="24"/>
        <v>0.38847895578050085</v>
      </c>
      <c r="T131" s="109">
        <v>4504.7700000000004</v>
      </c>
      <c r="U131" t="s">
        <v>1043</v>
      </c>
    </row>
    <row r="132" spans="1:21" x14ac:dyDescent="0.25">
      <c r="A132" s="79"/>
      <c r="B132" s="79"/>
      <c r="C132" s="79"/>
      <c r="D132" s="79"/>
      <c r="E132" s="79"/>
      <c r="F132" s="79" t="s">
        <v>224</v>
      </c>
      <c r="G132" s="79"/>
      <c r="H132" s="81">
        <v>0</v>
      </c>
      <c r="I132" s="81">
        <v>0</v>
      </c>
      <c r="J132" s="81">
        <v>0</v>
      </c>
      <c r="K132" s="81">
        <v>0</v>
      </c>
      <c r="L132" s="81">
        <v>0</v>
      </c>
      <c r="M132" s="81">
        <v>0</v>
      </c>
      <c r="N132" s="81">
        <v>0</v>
      </c>
      <c r="O132" s="81">
        <v>0</v>
      </c>
      <c r="P132" s="91">
        <f t="shared" si="39"/>
        <v>0</v>
      </c>
      <c r="Q132" s="98">
        <v>307.11</v>
      </c>
      <c r="R132" s="98">
        <f t="shared" si="23"/>
        <v>-307.11</v>
      </c>
      <c r="S132" s="99">
        <f t="shared" si="24"/>
        <v>0</v>
      </c>
      <c r="T132" s="109">
        <v>460.63</v>
      </c>
    </row>
    <row r="133" spans="1:21" x14ac:dyDescent="0.25">
      <c r="A133" s="79"/>
      <c r="B133" s="79"/>
      <c r="C133" s="79"/>
      <c r="D133" s="79"/>
      <c r="E133" s="79"/>
      <c r="F133" s="79" t="s">
        <v>225</v>
      </c>
      <c r="G133" s="79"/>
      <c r="H133" s="81">
        <v>1436</v>
      </c>
      <c r="I133" s="81">
        <v>0</v>
      </c>
      <c r="J133" s="81">
        <v>0</v>
      </c>
      <c r="K133" s="81">
        <v>0</v>
      </c>
      <c r="L133" s="81">
        <v>0</v>
      </c>
      <c r="M133" s="81">
        <v>0</v>
      </c>
      <c r="N133" s="81">
        <v>0</v>
      </c>
      <c r="O133" s="81">
        <v>0</v>
      </c>
      <c r="P133" s="91">
        <f t="shared" si="39"/>
        <v>1436</v>
      </c>
      <c r="Q133" s="98">
        <v>1562.68</v>
      </c>
      <c r="R133" s="98">
        <f t="shared" si="23"/>
        <v>-126.68</v>
      </c>
      <c r="S133" s="99">
        <f t="shared" si="24"/>
        <v>0.91893413878721164</v>
      </c>
      <c r="T133" s="109">
        <v>2344</v>
      </c>
    </row>
    <row r="134" spans="1:21" x14ac:dyDescent="0.25">
      <c r="A134" s="79"/>
      <c r="B134" s="79"/>
      <c r="C134" s="79"/>
      <c r="D134" s="79"/>
      <c r="E134" s="79"/>
      <c r="F134" s="79" t="s">
        <v>226</v>
      </c>
      <c r="G134" s="79"/>
      <c r="H134" s="81"/>
      <c r="I134" s="81"/>
      <c r="J134" s="81"/>
      <c r="K134" s="81"/>
      <c r="L134" s="81"/>
      <c r="M134" s="81"/>
      <c r="N134" s="81"/>
      <c r="O134" s="81"/>
      <c r="P134" s="91"/>
      <c r="Q134" s="98"/>
      <c r="R134" s="98"/>
      <c r="S134" s="99"/>
      <c r="T134" s="109"/>
    </row>
    <row r="135" spans="1:21" x14ac:dyDescent="0.25">
      <c r="A135" s="79"/>
      <c r="B135" s="79"/>
      <c r="C135" s="79"/>
      <c r="D135" s="79"/>
      <c r="E135" s="79"/>
      <c r="F135" s="79"/>
      <c r="G135" s="79" t="s">
        <v>227</v>
      </c>
      <c r="H135" s="81">
        <v>0</v>
      </c>
      <c r="I135" s="81">
        <v>17.8</v>
      </c>
      <c r="J135" s="81">
        <v>0</v>
      </c>
      <c r="K135" s="81">
        <v>234</v>
      </c>
      <c r="L135" s="81">
        <v>0</v>
      </c>
      <c r="M135" s="81">
        <v>0</v>
      </c>
      <c r="N135" s="81">
        <v>33.950000000000003</v>
      </c>
      <c r="O135" s="81">
        <v>0</v>
      </c>
      <c r="P135" s="91">
        <f t="shared" ref="P135:P145" si="42">SUM(H135:O135)</f>
        <v>285.75</v>
      </c>
      <c r="Q135" s="98">
        <v>213.68</v>
      </c>
      <c r="R135" s="98">
        <f t="shared" si="23"/>
        <v>72.069999999999993</v>
      </c>
      <c r="S135" s="99">
        <f t="shared" si="24"/>
        <v>1.3372800449269935</v>
      </c>
      <c r="T135" s="109">
        <v>320.5</v>
      </c>
      <c r="U135" t="s">
        <v>1057</v>
      </c>
    </row>
    <row r="136" spans="1:21" ht="15.75" thickBot="1" x14ac:dyDescent="0.3">
      <c r="A136" s="79"/>
      <c r="B136" s="79"/>
      <c r="C136" s="79"/>
      <c r="D136" s="79"/>
      <c r="E136" s="79"/>
      <c r="F136" s="79"/>
      <c r="G136" s="79" t="s">
        <v>228</v>
      </c>
      <c r="H136" s="82">
        <v>3376.97</v>
      </c>
      <c r="I136" s="82">
        <v>3637.52</v>
      </c>
      <c r="J136" s="82">
        <v>3376.97</v>
      </c>
      <c r="K136" s="82">
        <v>3376.97</v>
      </c>
      <c r="L136" s="82">
        <v>3376.97</v>
      </c>
      <c r="M136" s="217">
        <v>3376.97</v>
      </c>
      <c r="N136" s="226">
        <v>3382.37</v>
      </c>
      <c r="O136" s="241">
        <v>3382.37</v>
      </c>
      <c r="P136" s="92">
        <f t="shared" si="42"/>
        <v>27287.109999999997</v>
      </c>
      <c r="Q136" s="100">
        <v>28614.27</v>
      </c>
      <c r="R136" s="100">
        <f t="shared" si="23"/>
        <v>-1327.16</v>
      </c>
      <c r="S136" s="101">
        <f t="shared" si="24"/>
        <v>0.95361894607131326</v>
      </c>
      <c r="T136" s="110">
        <v>42921.39</v>
      </c>
    </row>
    <row r="137" spans="1:21" x14ac:dyDescent="0.25">
      <c r="A137" s="79"/>
      <c r="B137" s="79"/>
      <c r="C137" s="79"/>
      <c r="D137" s="79"/>
      <c r="E137" s="79"/>
      <c r="F137" s="79" t="s">
        <v>230</v>
      </c>
      <c r="G137" s="79"/>
      <c r="H137" s="81">
        <f t="shared" ref="H137" si="43">SUM(H135:H136)</f>
        <v>3376.97</v>
      </c>
      <c r="I137" s="81">
        <f>SUM(I135:I136)</f>
        <v>3655.32</v>
      </c>
      <c r="J137" s="81">
        <f>SUM(J135:J136)</f>
        <v>3376.97</v>
      </c>
      <c r="K137" s="81">
        <f t="shared" ref="K137:O137" si="44">SUM(K135:K136)</f>
        <v>3610.97</v>
      </c>
      <c r="L137" s="81">
        <f t="shared" si="44"/>
        <v>3376.97</v>
      </c>
      <c r="M137" s="81">
        <f t="shared" si="44"/>
        <v>3376.97</v>
      </c>
      <c r="N137" s="81">
        <f t="shared" si="44"/>
        <v>3416.3199999999997</v>
      </c>
      <c r="O137" s="81">
        <f t="shared" si="44"/>
        <v>3382.37</v>
      </c>
      <c r="P137" s="91">
        <f t="shared" si="42"/>
        <v>27572.86</v>
      </c>
      <c r="Q137" s="98">
        <v>28827.95</v>
      </c>
      <c r="R137" s="98">
        <f t="shared" si="23"/>
        <v>-1255.0899999999999</v>
      </c>
      <c r="S137" s="99">
        <f t="shared" si="24"/>
        <v>0.95646273841879148</v>
      </c>
      <c r="T137" s="109">
        <v>43241.89</v>
      </c>
    </row>
    <row r="138" spans="1:21" x14ac:dyDescent="0.25">
      <c r="A138" s="79"/>
      <c r="B138" s="79"/>
      <c r="C138" s="79"/>
      <c r="D138" s="79"/>
      <c r="E138" s="79"/>
      <c r="F138" s="79" t="s">
        <v>231</v>
      </c>
      <c r="G138" s="79"/>
      <c r="H138" s="81">
        <v>0</v>
      </c>
      <c r="I138" s="81">
        <v>0</v>
      </c>
      <c r="J138" s="81">
        <v>0</v>
      </c>
      <c r="K138" s="81">
        <v>0</v>
      </c>
      <c r="L138" s="81">
        <v>0</v>
      </c>
      <c r="M138" s="81">
        <v>0</v>
      </c>
      <c r="N138" s="81">
        <v>0</v>
      </c>
      <c r="O138" s="81">
        <v>0</v>
      </c>
      <c r="P138" s="91">
        <f t="shared" si="42"/>
        <v>0</v>
      </c>
      <c r="Q138" s="98">
        <v>198.56</v>
      </c>
      <c r="R138" s="98">
        <f t="shared" si="23"/>
        <v>-198.56</v>
      </c>
      <c r="S138" s="99">
        <f t="shared" si="24"/>
        <v>0</v>
      </c>
      <c r="T138" s="109">
        <v>297.81</v>
      </c>
    </row>
    <row r="139" spans="1:21" x14ac:dyDescent="0.25">
      <c r="A139" s="79"/>
      <c r="B139" s="79"/>
      <c r="C139" s="79"/>
      <c r="D139" s="79"/>
      <c r="E139" s="79"/>
      <c r="F139" s="79" t="s">
        <v>232</v>
      </c>
      <c r="G139" s="79"/>
      <c r="H139" s="81">
        <v>2574.84</v>
      </c>
      <c r="I139" s="81">
        <v>831.29</v>
      </c>
      <c r="J139" s="81">
        <v>1511.46</v>
      </c>
      <c r="K139" s="81">
        <v>462.25</v>
      </c>
      <c r="L139" s="81">
        <v>456.18</v>
      </c>
      <c r="M139" s="81">
        <v>2338.35</v>
      </c>
      <c r="N139" s="81">
        <v>3345.84</v>
      </c>
      <c r="O139" s="81">
        <v>1427.2</v>
      </c>
      <c r="P139" s="91">
        <f t="shared" si="42"/>
        <v>12947.410000000002</v>
      </c>
      <c r="Q139" s="98">
        <v>12310.78</v>
      </c>
      <c r="R139" s="98">
        <f t="shared" si="23"/>
        <v>636.63</v>
      </c>
      <c r="S139" s="99">
        <f t="shared" si="24"/>
        <v>1.051713213947451</v>
      </c>
      <c r="T139" s="109">
        <v>18466.14</v>
      </c>
      <c r="U139" t="s">
        <v>1028</v>
      </c>
    </row>
    <row r="140" spans="1:21" x14ac:dyDescent="0.25">
      <c r="A140" s="79"/>
      <c r="B140" s="79"/>
      <c r="C140" s="79"/>
      <c r="D140" s="79"/>
      <c r="E140" s="79"/>
      <c r="F140" s="79" t="s">
        <v>233</v>
      </c>
      <c r="G140" s="79"/>
      <c r="H140" s="81">
        <v>0</v>
      </c>
      <c r="I140" s="81">
        <v>0</v>
      </c>
      <c r="J140" s="81">
        <v>182.88</v>
      </c>
      <c r="K140" s="81">
        <v>40</v>
      </c>
      <c r="L140" s="81">
        <v>2965.67</v>
      </c>
      <c r="M140" s="81">
        <v>0</v>
      </c>
      <c r="N140" s="81">
        <v>69</v>
      </c>
      <c r="O140" s="81">
        <v>1013</v>
      </c>
      <c r="P140" s="91">
        <f t="shared" si="42"/>
        <v>4270.55</v>
      </c>
      <c r="Q140" s="98">
        <v>1745.29</v>
      </c>
      <c r="R140" s="98">
        <f t="shared" si="23"/>
        <v>2525.2600000000002</v>
      </c>
      <c r="S140" s="99">
        <f t="shared" si="24"/>
        <v>2.4468999421299613</v>
      </c>
      <c r="T140" s="109">
        <v>2617.9299999999998</v>
      </c>
      <c r="U140" t="s">
        <v>1087</v>
      </c>
    </row>
    <row r="141" spans="1:21" x14ac:dyDescent="0.25">
      <c r="A141" s="79"/>
      <c r="B141" s="79"/>
      <c r="C141" s="79"/>
      <c r="D141" s="79"/>
      <c r="E141" s="79"/>
      <c r="F141" s="79" t="s">
        <v>234</v>
      </c>
      <c r="G141" s="79"/>
      <c r="H141" s="81">
        <v>7521.24</v>
      </c>
      <c r="I141" s="81">
        <v>11.25</v>
      </c>
      <c r="J141" s="81">
        <v>11.25</v>
      </c>
      <c r="K141" s="81">
        <v>11.25</v>
      </c>
      <c r="L141" s="81">
        <v>851.25</v>
      </c>
      <c r="M141" s="81">
        <v>11.25</v>
      </c>
      <c r="N141" s="81">
        <v>11.25</v>
      </c>
      <c r="O141" s="81">
        <v>261.25</v>
      </c>
      <c r="P141" s="91">
        <f t="shared" si="42"/>
        <v>8689.99</v>
      </c>
      <c r="Q141" s="98">
        <v>3218.4</v>
      </c>
      <c r="R141" s="98">
        <f t="shared" si="23"/>
        <v>5471.59</v>
      </c>
      <c r="S141" s="99">
        <f t="shared" si="24"/>
        <v>2.7000963211533682</v>
      </c>
      <c r="T141" s="109">
        <v>4827.57</v>
      </c>
      <c r="U141" t="s">
        <v>1029</v>
      </c>
    </row>
    <row r="142" spans="1:21" x14ac:dyDescent="0.25">
      <c r="A142" s="79"/>
      <c r="B142" s="79"/>
      <c r="C142" s="79"/>
      <c r="D142" s="79"/>
      <c r="E142" s="79"/>
      <c r="F142" s="79" t="s">
        <v>235</v>
      </c>
      <c r="G142" s="79"/>
      <c r="H142" s="81">
        <v>0</v>
      </c>
      <c r="I142" s="81">
        <v>0</v>
      </c>
      <c r="J142" s="81">
        <v>0</v>
      </c>
      <c r="K142" s="81">
        <v>0</v>
      </c>
      <c r="L142" s="81">
        <v>0</v>
      </c>
      <c r="M142" s="81">
        <v>0</v>
      </c>
      <c r="N142" s="81">
        <v>0</v>
      </c>
      <c r="O142" s="81">
        <v>0</v>
      </c>
      <c r="P142" s="91">
        <f t="shared" si="42"/>
        <v>0</v>
      </c>
      <c r="Q142" s="98">
        <v>1000</v>
      </c>
      <c r="R142" s="98">
        <f t="shared" si="23"/>
        <v>-1000</v>
      </c>
      <c r="S142" s="99">
        <f t="shared" si="24"/>
        <v>0</v>
      </c>
      <c r="T142" s="109">
        <v>1500</v>
      </c>
    </row>
    <row r="143" spans="1:21" x14ac:dyDescent="0.25">
      <c r="A143" s="79"/>
      <c r="B143" s="79"/>
      <c r="C143" s="79"/>
      <c r="D143" s="79"/>
      <c r="E143" s="79"/>
      <c r="F143" s="79" t="s">
        <v>236</v>
      </c>
      <c r="G143" s="79"/>
      <c r="H143" s="81">
        <v>583.77</v>
      </c>
      <c r="I143" s="81">
        <v>486.26</v>
      </c>
      <c r="J143" s="81">
        <f>3572.75-783</f>
        <v>2789.75</v>
      </c>
      <c r="K143" s="81">
        <v>2040.97</v>
      </c>
      <c r="L143" s="81">
        <v>1212.99</v>
      </c>
      <c r="M143" s="81">
        <v>4868.42</v>
      </c>
      <c r="N143" s="81">
        <v>3490.94</v>
      </c>
      <c r="O143" s="81">
        <v>981.41</v>
      </c>
      <c r="P143" s="91">
        <f t="shared" si="42"/>
        <v>16454.510000000002</v>
      </c>
      <c r="Q143" s="98">
        <v>9736.56</v>
      </c>
      <c r="R143" s="98">
        <f t="shared" si="23"/>
        <v>6717.95</v>
      </c>
      <c r="S143" s="99">
        <f t="shared" si="24"/>
        <v>1.6899716121504929</v>
      </c>
      <c r="T143" s="109">
        <v>14604.84</v>
      </c>
      <c r="U143" t="s">
        <v>1100</v>
      </c>
    </row>
    <row r="144" spans="1:21" ht="15.75" thickBot="1" x14ac:dyDescent="0.3">
      <c r="A144" s="79"/>
      <c r="B144" s="79"/>
      <c r="C144" s="79"/>
      <c r="D144" s="79"/>
      <c r="E144" s="79"/>
      <c r="F144" s="79" t="s">
        <v>237</v>
      </c>
      <c r="G144" s="79"/>
      <c r="H144" s="82">
        <v>864</v>
      </c>
      <c r="I144" s="82">
        <v>796</v>
      </c>
      <c r="J144" s="82">
        <v>783</v>
      </c>
      <c r="K144" s="82">
        <v>835</v>
      </c>
      <c r="L144" s="82">
        <v>915.5</v>
      </c>
      <c r="M144" s="217">
        <v>853.5</v>
      </c>
      <c r="N144" s="226">
        <v>809</v>
      </c>
      <c r="O144" s="241">
        <v>725</v>
      </c>
      <c r="P144" s="92">
        <f t="shared" si="42"/>
        <v>6581</v>
      </c>
      <c r="Q144" s="100">
        <v>5604.28</v>
      </c>
      <c r="R144" s="100">
        <f t="shared" si="23"/>
        <v>976.72</v>
      </c>
      <c r="S144" s="101">
        <f t="shared" si="24"/>
        <v>1.1742810851706196</v>
      </c>
      <c r="T144" s="110">
        <v>8406.4</v>
      </c>
    </row>
    <row r="145" spans="1:21" x14ac:dyDescent="0.25">
      <c r="A145" s="79"/>
      <c r="B145" s="79"/>
      <c r="C145" s="79"/>
      <c r="D145" s="79"/>
      <c r="E145" s="79" t="s">
        <v>238</v>
      </c>
      <c r="F145" s="79"/>
      <c r="G145" s="79"/>
      <c r="H145" s="81">
        <f t="shared" ref="H145:I145" si="45">ROUND(SUM(H102:H111)+H120+H123+SUM(H130:H133)+SUM(H137:H144),5)</f>
        <v>52609.11</v>
      </c>
      <c r="I145" s="81">
        <f t="shared" si="45"/>
        <v>54350.27</v>
      </c>
      <c r="J145" s="81">
        <f>ROUND(SUM(J102:J111)+J120+J123+SUM(J130:J133)+SUM(J137:J144),5)</f>
        <v>44148.46</v>
      </c>
      <c r="K145" s="81">
        <f t="shared" ref="K145:O145" si="46">ROUND(SUM(K102:K111)+K120+K123+SUM(K130:K133)+SUM(K137:K144),5)</f>
        <v>42080.46</v>
      </c>
      <c r="L145" s="81">
        <f t="shared" si="46"/>
        <v>46112.67</v>
      </c>
      <c r="M145" s="81">
        <f>ROUND(SUM(M102:M111)+M120+M123+SUM(M130:M133)+SUM(M137:M144),5)</f>
        <v>101231.38</v>
      </c>
      <c r="N145" s="81">
        <f>ROUND(SUM(N102:N111)+N120+N123+SUM(N130:N133)+SUM(N137:N144),5)</f>
        <v>63818</v>
      </c>
      <c r="O145" s="81">
        <f>ROUND(SUM(O102:O111)+O120+O123+SUM(O130:O133)+SUM(O137:O144),5)</f>
        <v>72350.92</v>
      </c>
      <c r="P145" s="91">
        <f t="shared" si="42"/>
        <v>476701.26999999996</v>
      </c>
      <c r="Q145" s="98">
        <v>476542.84</v>
      </c>
      <c r="R145" s="98">
        <f t="shared" ref="R145:R194" si="47">ROUND((P145-Q145),5)</f>
        <v>158.43</v>
      </c>
      <c r="S145" s="99">
        <f t="shared" ref="S145:S194" si="48">IFERROR(P145/Q145,0)</f>
        <v>1.0003324569937928</v>
      </c>
      <c r="T145" s="109">
        <v>710501.17</v>
      </c>
    </row>
    <row r="146" spans="1:21" x14ac:dyDescent="0.25">
      <c r="A146" s="79"/>
      <c r="B146" s="79"/>
      <c r="C146" s="79"/>
      <c r="D146" s="79"/>
      <c r="E146" s="79" t="s">
        <v>239</v>
      </c>
      <c r="F146" s="79"/>
      <c r="G146" s="79"/>
      <c r="H146" s="81"/>
      <c r="I146" s="81"/>
      <c r="J146" s="81"/>
      <c r="K146" s="81"/>
      <c r="L146" s="81"/>
      <c r="M146" s="81"/>
      <c r="N146" s="81"/>
      <c r="O146" s="81"/>
      <c r="P146" s="91"/>
      <c r="Q146" s="98"/>
      <c r="R146" s="98"/>
      <c r="S146" s="99"/>
      <c r="T146" s="109"/>
    </row>
    <row r="147" spans="1:21" x14ac:dyDescent="0.25">
      <c r="A147" s="79"/>
      <c r="B147" s="79"/>
      <c r="C147" s="79"/>
      <c r="D147" s="79"/>
      <c r="E147" s="79"/>
      <c r="F147" s="79" t="s">
        <v>240</v>
      </c>
      <c r="G147" s="79"/>
      <c r="H147" s="81">
        <v>11000</v>
      </c>
      <c r="I147" s="81">
        <v>5500</v>
      </c>
      <c r="J147" s="81">
        <v>5500</v>
      </c>
      <c r="K147" s="81">
        <v>5500</v>
      </c>
      <c r="L147" s="81">
        <v>5500</v>
      </c>
      <c r="M147" s="81">
        <v>5500</v>
      </c>
      <c r="N147" s="81">
        <v>5500</v>
      </c>
      <c r="O147" s="81">
        <v>5500</v>
      </c>
      <c r="P147" s="91">
        <f t="shared" ref="P147:P149" si="49">SUM(H147:O147)</f>
        <v>49500</v>
      </c>
      <c r="Q147" s="98">
        <v>44233.36</v>
      </c>
      <c r="R147" s="98">
        <f t="shared" si="47"/>
        <v>5266.64</v>
      </c>
      <c r="S147" s="99">
        <f t="shared" si="48"/>
        <v>1.1190648867732409</v>
      </c>
      <c r="T147" s="109">
        <v>66350</v>
      </c>
      <c r="U147" t="s">
        <v>1030</v>
      </c>
    </row>
    <row r="148" spans="1:21" ht="15.75" thickBot="1" x14ac:dyDescent="0.3">
      <c r="A148" s="79"/>
      <c r="B148" s="79"/>
      <c r="C148" s="79"/>
      <c r="D148" s="79"/>
      <c r="E148" s="79"/>
      <c r="F148" s="79" t="s">
        <v>241</v>
      </c>
      <c r="G148" s="79"/>
      <c r="H148" s="82">
        <v>400</v>
      </c>
      <c r="I148" s="82">
        <v>400</v>
      </c>
      <c r="J148" s="82">
        <v>625</v>
      </c>
      <c r="K148" s="82">
        <v>475</v>
      </c>
      <c r="L148" s="82">
        <v>-365</v>
      </c>
      <c r="M148" s="217">
        <v>475</v>
      </c>
      <c r="N148" s="226">
        <v>544.29999999999995</v>
      </c>
      <c r="O148" s="241">
        <v>475</v>
      </c>
      <c r="P148" s="92">
        <f t="shared" si="49"/>
        <v>3029.3</v>
      </c>
      <c r="Q148" s="100">
        <v>5066.68</v>
      </c>
      <c r="R148" s="100">
        <f t="shared" si="47"/>
        <v>-2037.38</v>
      </c>
      <c r="S148" s="101">
        <f t="shared" si="48"/>
        <v>0.59788658450898813</v>
      </c>
      <c r="T148" s="110">
        <v>7600</v>
      </c>
      <c r="U148" t="s">
        <v>1088</v>
      </c>
    </row>
    <row r="149" spans="1:21" x14ac:dyDescent="0.25">
      <c r="A149" s="79"/>
      <c r="B149" s="79"/>
      <c r="C149" s="79"/>
      <c r="D149" s="79"/>
      <c r="E149" s="79" t="s">
        <v>242</v>
      </c>
      <c r="F149" s="79"/>
      <c r="G149" s="79"/>
      <c r="H149" s="81">
        <f t="shared" ref="H149:I149" si="50">SUM(H147:H148)</f>
        <v>11400</v>
      </c>
      <c r="I149" s="81">
        <f t="shared" si="50"/>
        <v>5900</v>
      </c>
      <c r="J149" s="81">
        <f>SUM(J147:J148)</f>
        <v>6125</v>
      </c>
      <c r="K149" s="81">
        <f t="shared" ref="K149:O149" si="51">SUM(K147:K148)</f>
        <v>5975</v>
      </c>
      <c r="L149" s="81">
        <f t="shared" si="51"/>
        <v>5135</v>
      </c>
      <c r="M149" s="81">
        <f t="shared" si="51"/>
        <v>5975</v>
      </c>
      <c r="N149" s="81">
        <f t="shared" si="51"/>
        <v>6044.3</v>
      </c>
      <c r="O149" s="81">
        <f t="shared" si="51"/>
        <v>5975</v>
      </c>
      <c r="P149" s="91">
        <f t="shared" si="49"/>
        <v>52529.3</v>
      </c>
      <c r="Q149" s="98">
        <v>49300.04</v>
      </c>
      <c r="R149" s="98">
        <f t="shared" si="47"/>
        <v>3229.26</v>
      </c>
      <c r="S149" s="99">
        <f t="shared" si="48"/>
        <v>1.065502178091539</v>
      </c>
      <c r="T149" s="109">
        <v>73950</v>
      </c>
    </row>
    <row r="150" spans="1:21" x14ac:dyDescent="0.25">
      <c r="A150" s="79"/>
      <c r="B150" s="79"/>
      <c r="C150" s="79"/>
      <c r="D150" s="79"/>
      <c r="E150" s="79" t="s">
        <v>243</v>
      </c>
      <c r="F150" s="79"/>
      <c r="G150" s="79"/>
      <c r="H150" s="81"/>
      <c r="I150" s="81"/>
      <c r="J150" s="81"/>
      <c r="K150" s="81"/>
      <c r="L150" s="81"/>
      <c r="M150" s="81"/>
      <c r="N150" s="81"/>
      <c r="O150" s="81"/>
      <c r="P150" s="91"/>
      <c r="Q150" s="98"/>
      <c r="R150" s="98"/>
      <c r="S150" s="99"/>
      <c r="T150" s="109"/>
    </row>
    <row r="151" spans="1:21" x14ac:dyDescent="0.25">
      <c r="A151" s="79"/>
      <c r="B151" s="79"/>
      <c r="C151" s="79"/>
      <c r="D151" s="79"/>
      <c r="E151" s="79"/>
      <c r="F151" s="79" t="s">
        <v>244</v>
      </c>
      <c r="G151" s="79"/>
      <c r="H151" s="81">
        <v>6635.75</v>
      </c>
      <c r="I151" s="81">
        <v>3670.5</v>
      </c>
      <c r="J151" s="81">
        <v>8275</v>
      </c>
      <c r="K151" s="81">
        <v>6238</v>
      </c>
      <c r="L151" s="81">
        <v>11730</v>
      </c>
      <c r="M151" s="81">
        <v>6947</v>
      </c>
      <c r="N151" s="81">
        <v>6865</v>
      </c>
      <c r="O151" s="81">
        <v>5947</v>
      </c>
      <c r="P151" s="91">
        <f t="shared" ref="P151:P152" si="52">SUM(H151:O151)</f>
        <v>56308.25</v>
      </c>
      <c r="Q151" s="98">
        <v>54984.32</v>
      </c>
      <c r="R151" s="98">
        <f t="shared" si="47"/>
        <v>1323.93</v>
      </c>
      <c r="S151" s="99">
        <f t="shared" si="48"/>
        <v>1.0240783190553233</v>
      </c>
      <c r="T151" s="109">
        <v>82476.460000000006</v>
      </c>
      <c r="U151" t="s">
        <v>1089</v>
      </c>
    </row>
    <row r="152" spans="1:21" x14ac:dyDescent="0.25">
      <c r="A152" s="79"/>
      <c r="B152" s="79"/>
      <c r="C152" s="79"/>
      <c r="D152" s="79"/>
      <c r="E152" s="79"/>
      <c r="F152" s="79" t="s">
        <v>245</v>
      </c>
      <c r="G152" s="79"/>
      <c r="H152" s="81">
        <v>10543.4</v>
      </c>
      <c r="I152" s="81">
        <f>30+8880.43</f>
        <v>8910.43</v>
      </c>
      <c r="J152" s="81">
        <v>33.299999999999997</v>
      </c>
      <c r="K152" s="81">
        <v>6411.92</v>
      </c>
      <c r="L152" s="81">
        <v>7124.3</v>
      </c>
      <c r="M152" s="81">
        <v>6140.57</v>
      </c>
      <c r="N152" s="81">
        <v>5548.17</v>
      </c>
      <c r="O152" s="81">
        <v>6140.53</v>
      </c>
      <c r="P152" s="91">
        <f t="shared" si="52"/>
        <v>50852.62</v>
      </c>
      <c r="Q152" s="98">
        <v>50614.67</v>
      </c>
      <c r="R152" s="98">
        <f t="shared" si="47"/>
        <v>237.95</v>
      </c>
      <c r="S152" s="99">
        <f t="shared" si="48"/>
        <v>1.0047012061918017</v>
      </c>
      <c r="T152" s="109">
        <v>75921.990000000005</v>
      </c>
      <c r="U152" t="s">
        <v>1031</v>
      </c>
    </row>
    <row r="153" spans="1:21" x14ac:dyDescent="0.25">
      <c r="A153" s="79"/>
      <c r="B153" s="79"/>
      <c r="C153" s="79"/>
      <c r="D153" s="79"/>
      <c r="E153" s="79"/>
      <c r="F153" s="79" t="s">
        <v>246</v>
      </c>
      <c r="G153" s="79"/>
      <c r="H153" s="81"/>
      <c r="I153" s="81"/>
      <c r="J153" s="81"/>
      <c r="K153" s="81"/>
      <c r="L153" s="81"/>
      <c r="M153" s="81"/>
      <c r="N153" s="81"/>
      <c r="O153" s="81"/>
      <c r="P153" s="91"/>
      <c r="Q153" s="98"/>
      <c r="R153" s="98"/>
      <c r="S153" s="99"/>
      <c r="T153" s="109"/>
    </row>
    <row r="154" spans="1:21" x14ac:dyDescent="0.25">
      <c r="A154" s="79"/>
      <c r="B154" s="79"/>
      <c r="C154" s="79"/>
      <c r="D154" s="79"/>
      <c r="E154" s="79"/>
      <c r="F154" s="79"/>
      <c r="G154" s="79" t="s">
        <v>247</v>
      </c>
      <c r="H154" s="81">
        <v>0</v>
      </c>
      <c r="I154" s="81">
        <v>0</v>
      </c>
      <c r="J154" s="81">
        <v>500</v>
      </c>
      <c r="K154" s="81">
        <v>0</v>
      </c>
      <c r="L154" s="81">
        <v>0</v>
      </c>
      <c r="M154" s="81">
        <v>0</v>
      </c>
      <c r="N154" s="81">
        <v>0</v>
      </c>
      <c r="O154" s="81">
        <v>0</v>
      </c>
      <c r="P154" s="91">
        <f t="shared" ref="P154:P156" si="53">SUM(H154:O154)</f>
        <v>500</v>
      </c>
      <c r="Q154" s="98">
        <v>209.36</v>
      </c>
      <c r="R154" s="98">
        <f t="shared" si="47"/>
        <v>290.64</v>
      </c>
      <c r="S154" s="99">
        <f t="shared" si="48"/>
        <v>2.3882307986243787</v>
      </c>
      <c r="T154" s="109">
        <v>314</v>
      </c>
      <c r="U154" t="s">
        <v>1044</v>
      </c>
    </row>
    <row r="155" spans="1:21" ht="15.75" thickBot="1" x14ac:dyDescent="0.3">
      <c r="A155" s="79"/>
      <c r="B155" s="79"/>
      <c r="C155" s="79"/>
      <c r="D155" s="79"/>
      <c r="E155" s="79"/>
      <c r="F155" s="79"/>
      <c r="G155" s="79" t="s">
        <v>248</v>
      </c>
      <c r="H155" s="82">
        <v>0</v>
      </c>
      <c r="I155" s="82">
        <v>0</v>
      </c>
      <c r="J155" s="82">
        <v>0</v>
      </c>
      <c r="K155" s="82">
        <v>259.5</v>
      </c>
      <c r="L155" s="82">
        <v>420</v>
      </c>
      <c r="M155" s="217">
        <v>0</v>
      </c>
      <c r="N155" s="226">
        <v>0</v>
      </c>
      <c r="O155" s="241">
        <v>0</v>
      </c>
      <c r="P155" s="92">
        <f t="shared" si="53"/>
        <v>679.5</v>
      </c>
      <c r="Q155" s="100">
        <v>1526</v>
      </c>
      <c r="R155" s="100">
        <f t="shared" si="47"/>
        <v>-846.5</v>
      </c>
      <c r="S155" s="101">
        <f t="shared" si="48"/>
        <v>0.44528178243774574</v>
      </c>
      <c r="T155" s="110">
        <v>2289</v>
      </c>
      <c r="U155" t="s">
        <v>1058</v>
      </c>
    </row>
    <row r="156" spans="1:21" x14ac:dyDescent="0.25">
      <c r="A156" s="79"/>
      <c r="B156" s="79"/>
      <c r="C156" s="79"/>
      <c r="D156" s="79"/>
      <c r="E156" s="79"/>
      <c r="F156" s="79" t="s">
        <v>249</v>
      </c>
      <c r="G156" s="79"/>
      <c r="H156" s="81">
        <f>SUM(H154:H155)</f>
        <v>0</v>
      </c>
      <c r="I156" s="81">
        <f t="shared" ref="I156:O156" si="54">SUM(I154:I155)</f>
        <v>0</v>
      </c>
      <c r="J156" s="81">
        <f t="shared" si="54"/>
        <v>500</v>
      </c>
      <c r="K156" s="81">
        <f t="shared" si="54"/>
        <v>259.5</v>
      </c>
      <c r="L156" s="81">
        <f t="shared" si="54"/>
        <v>420</v>
      </c>
      <c r="M156" s="81">
        <f t="shared" si="54"/>
        <v>0</v>
      </c>
      <c r="N156" s="81">
        <f t="shared" si="54"/>
        <v>0</v>
      </c>
      <c r="O156" s="81">
        <f t="shared" si="54"/>
        <v>0</v>
      </c>
      <c r="P156" s="91">
        <f t="shared" si="53"/>
        <v>1179.5</v>
      </c>
      <c r="Q156" s="98">
        <v>1735.36</v>
      </c>
      <c r="R156" s="98">
        <f t="shared" si="47"/>
        <v>-555.86</v>
      </c>
      <c r="S156" s="99">
        <f t="shared" si="48"/>
        <v>0.67968605937672877</v>
      </c>
      <c r="T156" s="109">
        <v>2603</v>
      </c>
    </row>
    <row r="157" spans="1:21" x14ac:dyDescent="0.25">
      <c r="A157" s="79"/>
      <c r="B157" s="79"/>
      <c r="C157" s="79"/>
      <c r="D157" s="79"/>
      <c r="E157" s="79"/>
      <c r="F157" s="79" t="s">
        <v>250</v>
      </c>
      <c r="G157" s="79"/>
      <c r="H157" s="81"/>
      <c r="I157" s="81"/>
      <c r="J157" s="81"/>
      <c r="K157" s="81"/>
      <c r="L157" s="81"/>
      <c r="M157" s="81"/>
      <c r="N157" s="81"/>
      <c r="O157" s="81"/>
      <c r="P157" s="91"/>
      <c r="Q157" s="98"/>
      <c r="R157" s="98"/>
      <c r="S157" s="99"/>
      <c r="T157" s="109"/>
    </row>
    <row r="158" spans="1:21" ht="15.75" thickBot="1" x14ac:dyDescent="0.3">
      <c r="A158" s="79"/>
      <c r="B158" s="79"/>
      <c r="C158" s="79"/>
      <c r="D158" s="79"/>
      <c r="E158" s="79"/>
      <c r="F158" s="79"/>
      <c r="G158" s="79" t="s">
        <v>252</v>
      </c>
      <c r="H158" s="82">
        <v>28230</v>
      </c>
      <c r="I158" s="82">
        <v>29230</v>
      </c>
      <c r="J158" s="82">
        <v>30230</v>
      </c>
      <c r="K158" s="82">
        <v>29000</v>
      </c>
      <c r="L158" s="82">
        <v>29000</v>
      </c>
      <c r="M158" s="217">
        <v>29000</v>
      </c>
      <c r="N158" s="226">
        <v>29000</v>
      </c>
      <c r="O158" s="241">
        <v>29000</v>
      </c>
      <c r="P158" s="92">
        <f t="shared" ref="P158:P159" si="55">SUM(H158:O158)</f>
        <v>232690</v>
      </c>
      <c r="Q158" s="100">
        <v>225840</v>
      </c>
      <c r="R158" s="100">
        <f t="shared" si="47"/>
        <v>6850</v>
      </c>
      <c r="S158" s="101">
        <f t="shared" si="48"/>
        <v>1.030331207934821</v>
      </c>
      <c r="T158" s="110">
        <v>338760</v>
      </c>
      <c r="U158" t="s">
        <v>1032</v>
      </c>
    </row>
    <row r="159" spans="1:21" x14ac:dyDescent="0.25">
      <c r="A159" s="79"/>
      <c r="B159" s="79"/>
      <c r="C159" s="79"/>
      <c r="D159" s="79"/>
      <c r="E159" s="79"/>
      <c r="F159" s="79" t="s">
        <v>253</v>
      </c>
      <c r="G159" s="79"/>
      <c r="H159" s="81">
        <f>SUM(H158:H158)</f>
        <v>28230</v>
      </c>
      <c r="I159" s="81">
        <f>SUM(I158:I158)</f>
        <v>29230</v>
      </c>
      <c r="J159" s="81">
        <f>SUM(J158:J158)</f>
        <v>30230</v>
      </c>
      <c r="K159" s="81">
        <f t="shared" ref="K159:O159" si="56">SUM(K158:K158)</f>
        <v>29000</v>
      </c>
      <c r="L159" s="81">
        <f t="shared" si="56"/>
        <v>29000</v>
      </c>
      <c r="M159" s="81">
        <f t="shared" si="56"/>
        <v>29000</v>
      </c>
      <c r="N159" s="81">
        <f t="shared" si="56"/>
        <v>29000</v>
      </c>
      <c r="O159" s="81">
        <f t="shared" si="56"/>
        <v>29000</v>
      </c>
      <c r="P159" s="91">
        <f t="shared" si="55"/>
        <v>232690</v>
      </c>
      <c r="Q159" s="98">
        <v>225840</v>
      </c>
      <c r="R159" s="98">
        <f t="shared" si="47"/>
        <v>6850</v>
      </c>
      <c r="S159" s="99">
        <f t="shared" si="48"/>
        <v>1.030331207934821</v>
      </c>
      <c r="T159" s="109">
        <v>338760</v>
      </c>
    </row>
    <row r="160" spans="1:21" x14ac:dyDescent="0.25">
      <c r="A160" s="79"/>
      <c r="B160" s="79"/>
      <c r="C160" s="79"/>
      <c r="D160" s="79"/>
      <c r="E160" s="79"/>
      <c r="F160" s="79" t="s">
        <v>254</v>
      </c>
      <c r="G160" s="79"/>
      <c r="H160" s="81"/>
      <c r="I160" s="81"/>
      <c r="J160" s="81"/>
      <c r="K160" s="81"/>
      <c r="L160" s="81"/>
      <c r="M160" s="81"/>
      <c r="N160" s="81"/>
      <c r="O160" s="81"/>
      <c r="P160" s="91"/>
      <c r="Q160" s="98"/>
      <c r="R160" s="98"/>
      <c r="S160" s="99"/>
      <c r="T160" s="109"/>
    </row>
    <row r="161" spans="1:21" x14ac:dyDescent="0.25">
      <c r="A161" s="79"/>
      <c r="B161" s="79"/>
      <c r="C161" s="79"/>
      <c r="D161" s="79"/>
      <c r="E161" s="79"/>
      <c r="F161" s="79"/>
      <c r="G161" s="79" t="s">
        <v>255</v>
      </c>
      <c r="H161" s="81">
        <v>0</v>
      </c>
      <c r="I161" s="81">
        <v>0</v>
      </c>
      <c r="J161" s="81">
        <v>0</v>
      </c>
      <c r="K161" s="81">
        <v>0</v>
      </c>
      <c r="L161" s="81">
        <v>0</v>
      </c>
      <c r="M161" s="81">
        <v>0</v>
      </c>
      <c r="N161" s="81">
        <v>0</v>
      </c>
      <c r="O161" s="81">
        <v>0</v>
      </c>
      <c r="P161" s="91">
        <f t="shared" ref="P161:P170" si="57">SUM(H161:O161)</f>
        <v>0</v>
      </c>
      <c r="Q161" s="98">
        <v>0</v>
      </c>
      <c r="R161" s="98">
        <f t="shared" si="47"/>
        <v>0</v>
      </c>
      <c r="S161" s="99">
        <f t="shared" si="48"/>
        <v>0</v>
      </c>
      <c r="T161" s="109">
        <v>0</v>
      </c>
    </row>
    <row r="162" spans="1:21" x14ac:dyDescent="0.25">
      <c r="A162" s="79"/>
      <c r="B162" s="79"/>
      <c r="C162" s="79"/>
      <c r="D162" s="79"/>
      <c r="E162" s="79"/>
      <c r="F162" s="79"/>
      <c r="G162" s="79" t="s">
        <v>256</v>
      </c>
      <c r="H162" s="81">
        <v>0</v>
      </c>
      <c r="I162" s="81">
        <v>6000</v>
      </c>
      <c r="J162" s="81">
        <v>0</v>
      </c>
      <c r="K162" s="81">
        <v>0</v>
      </c>
      <c r="L162" s="81">
        <v>0</v>
      </c>
      <c r="M162" s="81">
        <v>0</v>
      </c>
      <c r="N162" s="81">
        <v>0</v>
      </c>
      <c r="O162" s="81">
        <v>0</v>
      </c>
      <c r="P162" s="91">
        <f t="shared" si="57"/>
        <v>6000</v>
      </c>
      <c r="Q162" s="98"/>
      <c r="R162" s="98">
        <f t="shared" si="47"/>
        <v>6000</v>
      </c>
      <c r="S162" s="99">
        <f t="shared" si="48"/>
        <v>0</v>
      </c>
      <c r="T162" s="109">
        <v>0</v>
      </c>
      <c r="U162" t="s">
        <v>1033</v>
      </c>
    </row>
    <row r="163" spans="1:21" ht="15.75" thickBot="1" x14ac:dyDescent="0.3">
      <c r="A163" s="79"/>
      <c r="B163" s="79"/>
      <c r="C163" s="79"/>
      <c r="D163" s="79"/>
      <c r="E163" s="79"/>
      <c r="F163" s="79"/>
      <c r="G163" s="79" t="s">
        <v>257</v>
      </c>
      <c r="H163" s="82">
        <v>2011.8</v>
      </c>
      <c r="I163" s="82">
        <v>2125.6999999999998</v>
      </c>
      <c r="J163" s="82">
        <v>2011.8</v>
      </c>
      <c r="K163" s="82">
        <v>2026.8</v>
      </c>
      <c r="L163" s="82">
        <v>2026.8</v>
      </c>
      <c r="M163" s="217">
        <v>2026.8</v>
      </c>
      <c r="N163" s="226">
        <v>2048.8000000000002</v>
      </c>
      <c r="O163" s="241">
        <v>2074.8000000000002</v>
      </c>
      <c r="P163" s="92">
        <f t="shared" si="57"/>
        <v>16353.3</v>
      </c>
      <c r="Q163" s="100">
        <v>15418.86</v>
      </c>
      <c r="R163" s="100">
        <f t="shared" si="47"/>
        <v>934.44</v>
      </c>
      <c r="S163" s="101">
        <f t="shared" si="48"/>
        <v>1.0606037022192301</v>
      </c>
      <c r="T163" s="110">
        <v>23128.26</v>
      </c>
    </row>
    <row r="164" spans="1:21" x14ac:dyDescent="0.25">
      <c r="A164" s="79"/>
      <c r="B164" s="79"/>
      <c r="C164" s="79"/>
      <c r="D164" s="79"/>
      <c r="E164" s="79"/>
      <c r="F164" s="79" t="s">
        <v>258</v>
      </c>
      <c r="G164" s="79"/>
      <c r="H164" s="81">
        <f t="shared" ref="H164:I164" si="58">SUM(H161:H163)</f>
        <v>2011.8</v>
      </c>
      <c r="I164" s="81">
        <f t="shared" si="58"/>
        <v>8125.7</v>
      </c>
      <c r="J164" s="81">
        <f>SUM(J161:J163)</f>
        <v>2011.8</v>
      </c>
      <c r="K164" s="81">
        <f t="shared" ref="K164:O164" si="59">SUM(K161:K163)</f>
        <v>2026.8</v>
      </c>
      <c r="L164" s="81">
        <f t="shared" si="59"/>
        <v>2026.8</v>
      </c>
      <c r="M164" s="81">
        <f t="shared" si="59"/>
        <v>2026.8</v>
      </c>
      <c r="N164" s="81">
        <f t="shared" si="59"/>
        <v>2048.8000000000002</v>
      </c>
      <c r="O164" s="81">
        <f t="shared" si="59"/>
        <v>2074.8000000000002</v>
      </c>
      <c r="P164" s="91">
        <f t="shared" si="57"/>
        <v>22353.299999999996</v>
      </c>
      <c r="Q164" s="98">
        <v>15418.86</v>
      </c>
      <c r="R164" s="98">
        <f t="shared" si="47"/>
        <v>6934.44</v>
      </c>
      <c r="S164" s="99">
        <f t="shared" si="48"/>
        <v>1.4497375292336785</v>
      </c>
      <c r="T164" s="109">
        <v>23128.26</v>
      </c>
    </row>
    <row r="165" spans="1:21" x14ac:dyDescent="0.25">
      <c r="A165" s="79"/>
      <c r="B165" s="79"/>
      <c r="C165" s="79"/>
      <c r="D165" s="79"/>
      <c r="E165" s="79"/>
      <c r="F165" s="79" t="s">
        <v>259</v>
      </c>
      <c r="G165" s="79"/>
      <c r="H165" s="81">
        <v>0</v>
      </c>
      <c r="I165" s="81">
        <v>3666</v>
      </c>
      <c r="J165" s="81">
        <v>1737</v>
      </c>
      <c r="K165" s="81">
        <v>1157.75</v>
      </c>
      <c r="L165" s="81">
        <v>1157.75</v>
      </c>
      <c r="M165" s="81">
        <v>1157.75</v>
      </c>
      <c r="N165" s="81">
        <v>1157.75</v>
      </c>
      <c r="O165" s="81">
        <v>1157.75</v>
      </c>
      <c r="P165" s="91">
        <f t="shared" si="57"/>
        <v>11191.75</v>
      </c>
      <c r="Q165" s="98">
        <v>12082</v>
      </c>
      <c r="R165" s="98">
        <f t="shared" si="47"/>
        <v>-890.25</v>
      </c>
      <c r="S165" s="99">
        <f t="shared" si="48"/>
        <v>0.92631600728356234</v>
      </c>
      <c r="T165" s="109">
        <v>18123</v>
      </c>
    </row>
    <row r="166" spans="1:21" x14ac:dyDescent="0.25">
      <c r="A166" s="79"/>
      <c r="B166" s="79"/>
      <c r="C166" s="79"/>
      <c r="D166" s="79"/>
      <c r="E166" s="79"/>
      <c r="F166" s="79" t="s">
        <v>260</v>
      </c>
      <c r="G166" s="79"/>
      <c r="H166" s="81">
        <v>791.82</v>
      </c>
      <c r="I166" s="81">
        <v>515.03</v>
      </c>
      <c r="J166" s="81">
        <v>796.97</v>
      </c>
      <c r="K166" s="81">
        <v>795.23</v>
      </c>
      <c r="L166" s="81">
        <v>824.04</v>
      </c>
      <c r="M166" s="81">
        <v>1131.4100000000001</v>
      </c>
      <c r="N166" s="81">
        <v>823.59</v>
      </c>
      <c r="O166" s="81">
        <v>924.31</v>
      </c>
      <c r="P166" s="91">
        <f t="shared" si="57"/>
        <v>6602.4</v>
      </c>
      <c r="Q166" s="98">
        <v>8709.44</v>
      </c>
      <c r="R166" s="98">
        <f t="shared" si="47"/>
        <v>-2107.04</v>
      </c>
      <c r="S166" s="99">
        <f t="shared" si="48"/>
        <v>0.75807399786897889</v>
      </c>
      <c r="T166" s="109">
        <v>13064.13</v>
      </c>
      <c r="U166" t="s">
        <v>1090</v>
      </c>
    </row>
    <row r="167" spans="1:21" x14ac:dyDescent="0.25">
      <c r="A167" s="79"/>
      <c r="B167" s="79"/>
      <c r="C167" s="79"/>
      <c r="D167" s="79"/>
      <c r="E167" s="79"/>
      <c r="F167" s="79" t="s">
        <v>261</v>
      </c>
      <c r="G167" s="79"/>
      <c r="H167" s="81">
        <v>4236.07</v>
      </c>
      <c r="I167" s="81">
        <v>143.27000000000001</v>
      </c>
      <c r="J167" s="81">
        <v>0</v>
      </c>
      <c r="K167" s="81">
        <v>0</v>
      </c>
      <c r="L167" s="81">
        <v>3783.54</v>
      </c>
      <c r="M167" s="81">
        <v>1130.54</v>
      </c>
      <c r="N167" s="81">
        <v>-30.69</v>
      </c>
      <c r="O167" s="81">
        <v>0</v>
      </c>
      <c r="P167" s="91">
        <f t="shared" si="57"/>
        <v>9262.73</v>
      </c>
      <c r="Q167" s="98">
        <v>8220.7199999999993</v>
      </c>
      <c r="R167" s="98">
        <f t="shared" si="47"/>
        <v>1042.01</v>
      </c>
      <c r="S167" s="99">
        <f t="shared" si="48"/>
        <v>1.1267541042633735</v>
      </c>
      <c r="T167" s="109">
        <v>12331.04</v>
      </c>
      <c r="U167" t="s">
        <v>1113</v>
      </c>
    </row>
    <row r="168" spans="1:21" x14ac:dyDescent="0.25">
      <c r="A168" s="79"/>
      <c r="B168" s="79"/>
      <c r="C168" s="79"/>
      <c r="D168" s="79"/>
      <c r="E168" s="79"/>
      <c r="F168" s="79" t="s">
        <v>262</v>
      </c>
      <c r="G168" s="79"/>
      <c r="H168" s="81">
        <v>0</v>
      </c>
      <c r="I168" s="81">
        <v>0</v>
      </c>
      <c r="J168" s="81">
        <v>0</v>
      </c>
      <c r="K168" s="81">
        <v>0</v>
      </c>
      <c r="L168" s="81">
        <v>0</v>
      </c>
      <c r="M168" s="81">
        <v>0</v>
      </c>
      <c r="N168" s="81">
        <v>0</v>
      </c>
      <c r="O168" s="81">
        <v>0</v>
      </c>
      <c r="P168" s="91">
        <f t="shared" si="57"/>
        <v>0</v>
      </c>
      <c r="Q168" s="98">
        <v>0</v>
      </c>
      <c r="R168" s="98">
        <f t="shared" si="47"/>
        <v>0</v>
      </c>
      <c r="S168" s="99">
        <f t="shared" si="48"/>
        <v>0</v>
      </c>
      <c r="T168" s="109">
        <v>0</v>
      </c>
    </row>
    <row r="169" spans="1:21" ht="15.75" thickBot="1" x14ac:dyDescent="0.3">
      <c r="A169" s="79"/>
      <c r="B169" s="79"/>
      <c r="C169" s="79"/>
      <c r="D169" s="79"/>
      <c r="E169" s="79"/>
      <c r="F169" s="79" t="s">
        <v>263</v>
      </c>
      <c r="G169" s="79"/>
      <c r="H169" s="82">
        <v>171.52</v>
      </c>
      <c r="I169" s="82">
        <v>455.68</v>
      </c>
      <c r="J169" s="82">
        <v>445.08</v>
      </c>
      <c r="K169" s="82">
        <v>227.28</v>
      </c>
      <c r="L169" s="82">
        <v>561.44000000000005</v>
      </c>
      <c r="M169" s="217">
        <v>712.84</v>
      </c>
      <c r="N169" s="226">
        <v>498.27</v>
      </c>
      <c r="O169" s="241">
        <v>531.28</v>
      </c>
      <c r="P169" s="92">
        <f t="shared" si="57"/>
        <v>3603.3900000000003</v>
      </c>
      <c r="Q169" s="100">
        <v>2646.16</v>
      </c>
      <c r="R169" s="100">
        <f t="shared" si="47"/>
        <v>957.23</v>
      </c>
      <c r="S169" s="101">
        <f t="shared" si="48"/>
        <v>1.361743054085921</v>
      </c>
      <c r="T169" s="110">
        <v>3969.21</v>
      </c>
    </row>
    <row r="170" spans="1:21" x14ac:dyDescent="0.25">
      <c r="A170" s="79"/>
      <c r="B170" s="79"/>
      <c r="C170" s="79"/>
      <c r="D170" s="79"/>
      <c r="E170" s="79" t="s">
        <v>264</v>
      </c>
      <c r="F170" s="79"/>
      <c r="G170" s="79"/>
      <c r="H170" s="81">
        <v>52620.36</v>
      </c>
      <c r="I170" s="81">
        <v>54716.61</v>
      </c>
      <c r="J170" s="81">
        <f>ROUND(SUM(J151:J155)+J159+SUM(J164:J169),5)</f>
        <v>44029.15</v>
      </c>
      <c r="K170" s="81">
        <f t="shared" ref="K170:O170" si="60">ROUND(SUM(K151:K155)+K159+SUM(K164:K169),5)</f>
        <v>46116.480000000003</v>
      </c>
      <c r="L170" s="81">
        <f t="shared" si="60"/>
        <v>56627.87</v>
      </c>
      <c r="M170" s="81">
        <f t="shared" si="60"/>
        <v>48246.91</v>
      </c>
      <c r="N170" s="81">
        <f t="shared" si="60"/>
        <v>45910.89</v>
      </c>
      <c r="O170" s="81">
        <f t="shared" si="60"/>
        <v>45775.67</v>
      </c>
      <c r="P170" s="91">
        <f t="shared" si="57"/>
        <v>394043.94</v>
      </c>
      <c r="Q170" s="98">
        <v>380251.53</v>
      </c>
      <c r="R170" s="98">
        <f t="shared" si="47"/>
        <v>13792.41</v>
      </c>
      <c r="S170" s="99">
        <f t="shared" si="48"/>
        <v>1.0362718067169907</v>
      </c>
      <c r="T170" s="109">
        <v>570377.09</v>
      </c>
    </row>
    <row r="171" spans="1:21" x14ac:dyDescent="0.25">
      <c r="A171" s="79"/>
      <c r="B171" s="79"/>
      <c r="C171" s="79"/>
      <c r="D171" s="79"/>
      <c r="E171" s="79" t="s">
        <v>265</v>
      </c>
      <c r="F171" s="79"/>
      <c r="G171" s="79"/>
      <c r="H171" s="81"/>
      <c r="I171" s="81"/>
      <c r="J171" s="81"/>
      <c r="K171" s="81"/>
      <c r="L171" s="81"/>
      <c r="M171" s="81"/>
      <c r="N171" s="81"/>
      <c r="O171" s="81"/>
      <c r="P171" s="91"/>
      <c r="Q171" s="98"/>
      <c r="R171" s="98"/>
      <c r="S171" s="99"/>
      <c r="T171" s="109"/>
    </row>
    <row r="172" spans="1:21" ht="15.75" thickBot="1" x14ac:dyDescent="0.3">
      <c r="A172" s="79"/>
      <c r="B172" s="79"/>
      <c r="C172" s="79"/>
      <c r="D172" s="79"/>
      <c r="E172" s="79"/>
      <c r="F172" s="79" t="s">
        <v>266</v>
      </c>
      <c r="G172" s="79"/>
      <c r="H172" s="82">
        <v>0</v>
      </c>
      <c r="I172" s="82">
        <v>0</v>
      </c>
      <c r="J172" s="82">
        <v>0</v>
      </c>
      <c r="K172" s="82">
        <v>0</v>
      </c>
      <c r="L172" s="82">
        <v>0</v>
      </c>
      <c r="M172" s="217">
        <v>0</v>
      </c>
      <c r="N172" s="226">
        <v>0</v>
      </c>
      <c r="O172" s="241">
        <v>0</v>
      </c>
      <c r="P172" s="92">
        <f t="shared" ref="P172:P173" si="61">SUM(H172:O172)</f>
        <v>0</v>
      </c>
      <c r="Q172" s="100">
        <v>0</v>
      </c>
      <c r="R172" s="100">
        <f t="shared" si="47"/>
        <v>0</v>
      </c>
      <c r="S172" s="101">
        <f t="shared" si="48"/>
        <v>0</v>
      </c>
      <c r="T172" s="110">
        <v>0</v>
      </c>
    </row>
    <row r="173" spans="1:21" x14ac:dyDescent="0.25">
      <c r="A173" s="79"/>
      <c r="B173" s="79"/>
      <c r="C173" s="79"/>
      <c r="D173" s="79"/>
      <c r="E173" s="79" t="s">
        <v>267</v>
      </c>
      <c r="F173" s="79"/>
      <c r="G173" s="79"/>
      <c r="H173" s="81">
        <v>0</v>
      </c>
      <c r="I173" s="81">
        <v>0</v>
      </c>
      <c r="J173" s="81">
        <v>0</v>
      </c>
      <c r="K173" s="81">
        <v>0</v>
      </c>
      <c r="L173" s="81">
        <v>0</v>
      </c>
      <c r="M173" s="81">
        <v>0</v>
      </c>
      <c r="N173" s="81">
        <v>0</v>
      </c>
      <c r="O173" s="81">
        <v>0</v>
      </c>
      <c r="P173" s="91">
        <f t="shared" si="61"/>
        <v>0</v>
      </c>
      <c r="Q173" s="98">
        <v>0</v>
      </c>
      <c r="R173" s="98">
        <f t="shared" si="47"/>
        <v>0</v>
      </c>
      <c r="S173" s="99">
        <f t="shared" si="48"/>
        <v>0</v>
      </c>
      <c r="T173" s="109">
        <v>0</v>
      </c>
    </row>
    <row r="174" spans="1:21" x14ac:dyDescent="0.25">
      <c r="A174" s="79"/>
      <c r="B174" s="79"/>
      <c r="C174" s="79"/>
      <c r="D174" s="79"/>
      <c r="E174" s="79" t="s">
        <v>268</v>
      </c>
      <c r="F174" s="79"/>
      <c r="G174" s="79"/>
      <c r="H174" s="81"/>
      <c r="I174" s="81"/>
      <c r="J174" s="81"/>
      <c r="K174" s="81"/>
      <c r="L174" s="81"/>
      <c r="M174" s="81"/>
      <c r="N174" s="81"/>
      <c r="O174" s="81"/>
      <c r="P174" s="91"/>
      <c r="Q174" s="98"/>
      <c r="R174" s="98"/>
      <c r="S174" s="99"/>
      <c r="T174" s="109"/>
    </row>
    <row r="175" spans="1:21" x14ac:dyDescent="0.25">
      <c r="A175" s="79"/>
      <c r="B175" s="79"/>
      <c r="C175" s="79"/>
      <c r="D175" s="79"/>
      <c r="E175" s="79"/>
      <c r="F175" s="79" t="s">
        <v>269</v>
      </c>
      <c r="G175" s="79"/>
      <c r="H175" s="81"/>
      <c r="I175" s="81"/>
      <c r="J175" s="81"/>
      <c r="K175" s="81"/>
      <c r="L175" s="81"/>
      <c r="M175" s="81"/>
      <c r="N175" s="81"/>
      <c r="O175" s="81"/>
      <c r="P175" s="91"/>
      <c r="Q175" s="98"/>
      <c r="R175" s="98"/>
      <c r="S175" s="99"/>
      <c r="T175" s="109"/>
    </row>
    <row r="176" spans="1:21" ht="15.75" thickBot="1" x14ac:dyDescent="0.3">
      <c r="A176" s="79"/>
      <c r="B176" s="79"/>
      <c r="C176" s="79"/>
      <c r="D176" s="79"/>
      <c r="E176" s="79"/>
      <c r="F176" s="79"/>
      <c r="G176" s="79" t="s">
        <v>270</v>
      </c>
      <c r="H176" s="81">
        <v>54.54</v>
      </c>
      <c r="I176" s="81">
        <v>0</v>
      </c>
      <c r="J176" s="81">
        <v>0</v>
      </c>
      <c r="K176" s="81">
        <v>72.53</v>
      </c>
      <c r="L176" s="81">
        <v>0</v>
      </c>
      <c r="M176" s="81">
        <v>0</v>
      </c>
      <c r="N176" s="81">
        <v>72.53</v>
      </c>
      <c r="O176" s="81">
        <v>0</v>
      </c>
      <c r="P176" s="91">
        <f t="shared" ref="P176:P178" si="62">SUM(H176:O176)</f>
        <v>199.6</v>
      </c>
      <c r="Q176" s="98">
        <v>145.44</v>
      </c>
      <c r="R176" s="98">
        <f t="shared" si="47"/>
        <v>54.16</v>
      </c>
      <c r="S176" s="101">
        <f t="shared" si="48"/>
        <v>1.3723872387238725</v>
      </c>
      <c r="T176" s="109">
        <v>218.16</v>
      </c>
      <c r="U176" t="s">
        <v>1091</v>
      </c>
    </row>
    <row r="177" spans="1:21" ht="15.75" thickBot="1" x14ac:dyDescent="0.3">
      <c r="A177" s="79"/>
      <c r="B177" s="79"/>
      <c r="C177" s="79"/>
      <c r="D177" s="79"/>
      <c r="E177" s="79"/>
      <c r="F177" s="79" t="s">
        <v>273</v>
      </c>
      <c r="G177" s="79"/>
      <c r="H177" s="84">
        <f>SUM(H176)</f>
        <v>54.54</v>
      </c>
      <c r="I177" s="84">
        <f t="shared" ref="I177:M177" si="63">SUM(I176)</f>
        <v>0</v>
      </c>
      <c r="J177" s="84">
        <f t="shared" si="63"/>
        <v>0</v>
      </c>
      <c r="K177" s="84">
        <f t="shared" si="63"/>
        <v>72.53</v>
      </c>
      <c r="L177" s="84">
        <f t="shared" si="63"/>
        <v>0</v>
      </c>
      <c r="M177" s="84">
        <f t="shared" si="63"/>
        <v>0</v>
      </c>
      <c r="N177" s="84">
        <f t="shared" ref="N177:O177" si="64">SUM(N176)</f>
        <v>72.53</v>
      </c>
      <c r="O177" s="84">
        <f t="shared" ref="O177" si="65">SUM(O176)</f>
        <v>0</v>
      </c>
      <c r="P177" s="94">
        <f t="shared" si="62"/>
        <v>199.6</v>
      </c>
      <c r="Q177" s="104">
        <v>145.44</v>
      </c>
      <c r="R177" s="104">
        <f t="shared" si="47"/>
        <v>54.16</v>
      </c>
      <c r="S177" s="101">
        <f t="shared" si="48"/>
        <v>1.3723872387238725</v>
      </c>
      <c r="T177" s="112">
        <v>218.16</v>
      </c>
    </row>
    <row r="178" spans="1:21" x14ac:dyDescent="0.25">
      <c r="A178" s="79"/>
      <c r="B178" s="79"/>
      <c r="C178" s="79"/>
      <c r="D178" s="79"/>
      <c r="E178" s="79" t="s">
        <v>274</v>
      </c>
      <c r="F178" s="79"/>
      <c r="G178" s="79"/>
      <c r="H178" s="81">
        <f>H177</f>
        <v>54.54</v>
      </c>
      <c r="I178" s="81">
        <f t="shared" ref="I178:M178" si="66">I177</f>
        <v>0</v>
      </c>
      <c r="J178" s="81">
        <f t="shared" si="66"/>
        <v>0</v>
      </c>
      <c r="K178" s="81">
        <f t="shared" si="66"/>
        <v>72.53</v>
      </c>
      <c r="L178" s="81">
        <f t="shared" si="66"/>
        <v>0</v>
      </c>
      <c r="M178" s="81">
        <f t="shared" si="66"/>
        <v>0</v>
      </c>
      <c r="N178" s="81">
        <f t="shared" ref="N178:O178" si="67">N177</f>
        <v>72.53</v>
      </c>
      <c r="O178" s="81">
        <f t="shared" ref="O178" si="68">O177</f>
        <v>0</v>
      </c>
      <c r="P178" s="91">
        <f t="shared" si="62"/>
        <v>199.6</v>
      </c>
      <c r="Q178" s="98">
        <v>145.44</v>
      </c>
      <c r="R178" s="98">
        <f t="shared" si="47"/>
        <v>54.16</v>
      </c>
      <c r="S178" s="99">
        <f t="shared" si="48"/>
        <v>1.3723872387238725</v>
      </c>
      <c r="T178" s="109">
        <v>218.16</v>
      </c>
    </row>
    <row r="179" spans="1:21" x14ac:dyDescent="0.25">
      <c r="A179" s="79"/>
      <c r="B179" s="79"/>
      <c r="C179" s="79"/>
      <c r="D179" s="79"/>
      <c r="E179" s="79" t="s">
        <v>275</v>
      </c>
      <c r="F179" s="79"/>
      <c r="G179" s="79"/>
      <c r="H179" s="81"/>
      <c r="I179" s="81"/>
      <c r="J179" s="81"/>
      <c r="K179" s="81"/>
      <c r="L179" s="81"/>
      <c r="M179" s="81"/>
      <c r="N179" s="81"/>
      <c r="O179" s="81"/>
      <c r="P179" s="91"/>
      <c r="Q179" s="98"/>
      <c r="R179" s="98"/>
      <c r="S179" s="99"/>
      <c r="T179" s="109"/>
    </row>
    <row r="180" spans="1:21" x14ac:dyDescent="0.25">
      <c r="A180" s="79"/>
      <c r="B180" s="79"/>
      <c r="C180" s="79"/>
      <c r="D180" s="79"/>
      <c r="E180" s="79"/>
      <c r="F180" s="79" t="s">
        <v>276</v>
      </c>
      <c r="G180" s="79"/>
      <c r="H180" s="81">
        <v>0</v>
      </c>
      <c r="I180" s="81">
        <v>0</v>
      </c>
      <c r="J180" s="81">
        <v>0</v>
      </c>
      <c r="K180" s="81">
        <v>0</v>
      </c>
      <c r="L180" s="81">
        <v>0</v>
      </c>
      <c r="M180" s="81">
        <v>0</v>
      </c>
      <c r="N180" s="81">
        <v>0</v>
      </c>
      <c r="O180" s="81">
        <v>0</v>
      </c>
      <c r="P180" s="91">
        <f>SUM(H180:O180)</f>
        <v>0</v>
      </c>
      <c r="Q180" s="98">
        <v>0</v>
      </c>
      <c r="R180" s="98">
        <f t="shared" si="47"/>
        <v>0</v>
      </c>
      <c r="S180" s="99">
        <f t="shared" si="48"/>
        <v>0</v>
      </c>
      <c r="T180" s="109">
        <v>0</v>
      </c>
    </row>
    <row r="181" spans="1:21" x14ac:dyDescent="0.25">
      <c r="A181" s="79"/>
      <c r="B181" s="79"/>
      <c r="C181" s="79"/>
      <c r="D181" s="79"/>
      <c r="E181" s="79"/>
      <c r="F181" s="79" t="s">
        <v>278</v>
      </c>
      <c r="G181" s="79"/>
      <c r="H181" s="81"/>
      <c r="I181" s="81"/>
      <c r="J181" s="81"/>
      <c r="K181" s="81"/>
      <c r="L181" s="81"/>
      <c r="M181" s="81"/>
      <c r="N181" s="81"/>
      <c r="O181" s="81"/>
      <c r="P181" s="91"/>
      <c r="Q181" s="98"/>
      <c r="R181" s="98"/>
      <c r="S181" s="99"/>
      <c r="T181" s="109"/>
    </row>
    <row r="182" spans="1:21" x14ac:dyDescent="0.25">
      <c r="A182" s="79"/>
      <c r="B182" s="79"/>
      <c r="C182" s="79"/>
      <c r="D182" s="79"/>
      <c r="E182" s="79"/>
      <c r="F182" s="79"/>
      <c r="G182" s="79" t="s">
        <v>279</v>
      </c>
      <c r="H182" s="81">
        <v>0</v>
      </c>
      <c r="I182" s="81">
        <v>0</v>
      </c>
      <c r="J182" s="81">
        <v>0</v>
      </c>
      <c r="K182" s="81">
        <v>0</v>
      </c>
      <c r="L182" s="81">
        <v>0</v>
      </c>
      <c r="M182" s="81">
        <v>0</v>
      </c>
      <c r="N182" s="81">
        <v>0</v>
      </c>
      <c r="O182" s="81">
        <v>0</v>
      </c>
      <c r="P182" s="91">
        <f t="shared" ref="P182:P186" si="69">SUM(H182:O182)</f>
        <v>0</v>
      </c>
      <c r="Q182" s="98">
        <v>6</v>
      </c>
      <c r="R182" s="98">
        <f t="shared" si="47"/>
        <v>-6</v>
      </c>
      <c r="S182" s="99">
        <f t="shared" si="48"/>
        <v>0</v>
      </c>
      <c r="T182" s="109">
        <v>9</v>
      </c>
    </row>
    <row r="183" spans="1:21" x14ac:dyDescent="0.25">
      <c r="A183" s="79"/>
      <c r="B183" s="79"/>
      <c r="C183" s="79"/>
      <c r="D183" s="79"/>
      <c r="E183" s="79"/>
      <c r="F183" s="79"/>
      <c r="G183" s="79" t="s">
        <v>280</v>
      </c>
      <c r="H183" s="81">
        <v>1054.9000000000001</v>
      </c>
      <c r="I183" s="81">
        <v>22723.4</v>
      </c>
      <c r="J183" s="81">
        <v>20356.7</v>
      </c>
      <c r="K183" s="81">
        <v>21771.4</v>
      </c>
      <c r="L183" s="81">
        <v>17096.099999999999</v>
      </c>
      <c r="M183" s="81">
        <v>15344.7</v>
      </c>
      <c r="N183" s="81">
        <v>18014.5</v>
      </c>
      <c r="O183" s="81">
        <v>18993.8</v>
      </c>
      <c r="P183" s="91">
        <f t="shared" si="69"/>
        <v>135355.5</v>
      </c>
      <c r="Q183" s="98">
        <v>110550.02</v>
      </c>
      <c r="R183" s="98">
        <f t="shared" si="47"/>
        <v>24805.48</v>
      </c>
      <c r="S183" s="99">
        <f t="shared" si="48"/>
        <v>1.2243824107856334</v>
      </c>
      <c r="T183" s="109">
        <v>165825.01999999999</v>
      </c>
      <c r="U183" t="s">
        <v>1077</v>
      </c>
    </row>
    <row r="184" spans="1:21" ht="15.75" thickBot="1" x14ac:dyDescent="0.3">
      <c r="A184" s="79"/>
      <c r="B184" s="79"/>
      <c r="C184" s="79"/>
      <c r="D184" s="79"/>
      <c r="E184" s="79"/>
      <c r="F184" s="79"/>
      <c r="G184" s="79" t="s">
        <v>281</v>
      </c>
      <c r="H184" s="81">
        <v>0</v>
      </c>
      <c r="I184" s="81">
        <v>0</v>
      </c>
      <c r="J184" s="81">
        <v>0</v>
      </c>
      <c r="K184" s="81">
        <v>0</v>
      </c>
      <c r="L184" s="81">
        <v>0</v>
      </c>
      <c r="M184" s="81">
        <v>0</v>
      </c>
      <c r="N184" s="81">
        <v>0</v>
      </c>
      <c r="O184" s="81">
        <v>0</v>
      </c>
      <c r="P184" s="91">
        <f t="shared" si="69"/>
        <v>0</v>
      </c>
      <c r="Q184" s="98">
        <v>0</v>
      </c>
      <c r="R184" s="98">
        <f t="shared" si="47"/>
        <v>0</v>
      </c>
      <c r="S184" s="101">
        <f t="shared" si="48"/>
        <v>0</v>
      </c>
      <c r="T184" s="109">
        <v>0</v>
      </c>
    </row>
    <row r="185" spans="1:21" ht="15.75" thickBot="1" x14ac:dyDescent="0.3">
      <c r="A185" s="79"/>
      <c r="B185" s="79"/>
      <c r="C185" s="79"/>
      <c r="D185" s="79"/>
      <c r="E185" s="79"/>
      <c r="F185" s="79" t="s">
        <v>282</v>
      </c>
      <c r="G185" s="79"/>
      <c r="H185" s="84">
        <f t="shared" ref="H185:M185" si="70">SUM(H183:H184)</f>
        <v>1054.9000000000001</v>
      </c>
      <c r="I185" s="84">
        <f t="shared" si="70"/>
        <v>22723.4</v>
      </c>
      <c r="J185" s="84">
        <f t="shared" si="70"/>
        <v>20356.7</v>
      </c>
      <c r="K185" s="84">
        <f t="shared" si="70"/>
        <v>21771.4</v>
      </c>
      <c r="L185" s="84">
        <f t="shared" si="70"/>
        <v>17096.099999999999</v>
      </c>
      <c r="M185" s="84">
        <f t="shared" si="70"/>
        <v>15344.7</v>
      </c>
      <c r="N185" s="84">
        <f t="shared" ref="N185:O185" si="71">SUM(N183:N184)</f>
        <v>18014.5</v>
      </c>
      <c r="O185" s="84">
        <f t="shared" ref="O185" si="72">SUM(O183:O184)</f>
        <v>18993.8</v>
      </c>
      <c r="P185" s="94">
        <f t="shared" si="69"/>
        <v>135355.5</v>
      </c>
      <c r="Q185" s="104">
        <v>110556.02</v>
      </c>
      <c r="R185" s="104">
        <f t="shared" si="47"/>
        <v>24799.48</v>
      </c>
      <c r="S185" s="101">
        <f t="shared" si="48"/>
        <v>1.2243159621701287</v>
      </c>
      <c r="T185" s="112">
        <v>165834.01999999999</v>
      </c>
    </row>
    <row r="186" spans="1:21" x14ac:dyDescent="0.25">
      <c r="A186" s="79"/>
      <c r="B186" s="79"/>
      <c r="C186" s="79"/>
      <c r="D186" s="79"/>
      <c r="E186" s="79" t="s">
        <v>283</v>
      </c>
      <c r="F186" s="79"/>
      <c r="G186" s="79"/>
      <c r="H186" s="81">
        <f t="shared" ref="H186:I186" si="73">H185</f>
        <v>1054.9000000000001</v>
      </c>
      <c r="I186" s="81">
        <f t="shared" si="73"/>
        <v>22723.4</v>
      </c>
      <c r="J186" s="81">
        <f>J185</f>
        <v>20356.7</v>
      </c>
      <c r="K186" s="81">
        <f>K185</f>
        <v>21771.4</v>
      </c>
      <c r="L186" s="81">
        <f t="shared" ref="L186:M186" si="74">L185</f>
        <v>17096.099999999999</v>
      </c>
      <c r="M186" s="81">
        <f t="shared" si="74"/>
        <v>15344.7</v>
      </c>
      <c r="N186" s="81">
        <f t="shared" ref="N186:O186" si="75">N185</f>
        <v>18014.5</v>
      </c>
      <c r="O186" s="81">
        <f t="shared" ref="O186" si="76">O185</f>
        <v>18993.8</v>
      </c>
      <c r="P186" s="91">
        <f t="shared" si="69"/>
        <v>135355.5</v>
      </c>
      <c r="Q186" s="98">
        <v>110556.02</v>
      </c>
      <c r="R186" s="98">
        <f t="shared" si="47"/>
        <v>24799.48</v>
      </c>
      <c r="S186" s="99">
        <f t="shared" si="48"/>
        <v>1.2243159621701287</v>
      </c>
      <c r="T186" s="109">
        <v>165834.01999999999</v>
      </c>
    </row>
    <row r="187" spans="1:21" x14ac:dyDescent="0.25">
      <c r="A187" s="79"/>
      <c r="B187" s="79"/>
      <c r="C187" s="79"/>
      <c r="D187" s="79"/>
      <c r="E187" s="79" t="s">
        <v>284</v>
      </c>
      <c r="F187" s="79"/>
      <c r="G187" s="79"/>
      <c r="H187" s="81"/>
      <c r="I187" s="81"/>
      <c r="J187" s="81"/>
      <c r="K187" s="81"/>
      <c r="L187" s="81"/>
      <c r="M187" s="81"/>
      <c r="N187" s="81"/>
      <c r="O187" s="81"/>
      <c r="P187" s="91"/>
      <c r="Q187" s="98"/>
      <c r="R187" s="98"/>
      <c r="S187" s="99"/>
      <c r="T187" s="109"/>
    </row>
    <row r="188" spans="1:21" x14ac:dyDescent="0.25">
      <c r="A188" s="79"/>
      <c r="B188" s="79"/>
      <c r="C188" s="79"/>
      <c r="D188" s="79"/>
      <c r="E188" s="79"/>
      <c r="F188" s="79" t="s">
        <v>285</v>
      </c>
      <c r="G188" s="79"/>
      <c r="H188" s="81">
        <v>0</v>
      </c>
      <c r="I188" s="81">
        <v>0</v>
      </c>
      <c r="J188" s="81">
        <v>0</v>
      </c>
      <c r="K188" s="81">
        <v>0</v>
      </c>
      <c r="L188" s="81">
        <v>0</v>
      </c>
      <c r="M188" s="81">
        <v>0</v>
      </c>
      <c r="N188" s="81">
        <v>0</v>
      </c>
      <c r="O188" s="81">
        <v>0</v>
      </c>
      <c r="P188" s="91">
        <f t="shared" ref="P188:P194" si="77">SUM(H188:O188)</f>
        <v>0</v>
      </c>
      <c r="Q188" s="98">
        <v>0</v>
      </c>
      <c r="R188" s="98">
        <f t="shared" si="47"/>
        <v>0</v>
      </c>
      <c r="S188" s="99">
        <f t="shared" si="48"/>
        <v>0</v>
      </c>
      <c r="T188" s="109">
        <v>0</v>
      </c>
    </row>
    <row r="189" spans="1:21" ht="15.75" thickBot="1" x14ac:dyDescent="0.3">
      <c r="A189" s="79"/>
      <c r="B189" s="79"/>
      <c r="C189" s="79"/>
      <c r="D189" s="79"/>
      <c r="E189" s="79"/>
      <c r="F189" s="79" t="s">
        <v>286</v>
      </c>
      <c r="G189" s="79"/>
      <c r="H189" s="82">
        <v>0</v>
      </c>
      <c r="I189" s="82">
        <v>0</v>
      </c>
      <c r="J189" s="82">
        <v>0</v>
      </c>
      <c r="K189" s="82">
        <v>0</v>
      </c>
      <c r="L189" s="82">
        <v>0</v>
      </c>
      <c r="M189" s="217">
        <v>0</v>
      </c>
      <c r="N189" s="226">
        <v>0</v>
      </c>
      <c r="O189" s="241">
        <v>0</v>
      </c>
      <c r="P189" s="92">
        <f t="shared" si="77"/>
        <v>0</v>
      </c>
      <c r="Q189" s="100">
        <v>0</v>
      </c>
      <c r="R189" s="100">
        <f t="shared" si="47"/>
        <v>0</v>
      </c>
      <c r="S189" s="101">
        <f t="shared" si="48"/>
        <v>0</v>
      </c>
      <c r="T189" s="110">
        <v>0</v>
      </c>
    </row>
    <row r="190" spans="1:21" s="67" customFormat="1" ht="11.25" x14ac:dyDescent="0.2">
      <c r="A190" s="79"/>
      <c r="B190" s="79"/>
      <c r="C190" s="79"/>
      <c r="D190" s="79"/>
      <c r="E190" s="79" t="s">
        <v>287</v>
      </c>
      <c r="F190" s="79"/>
      <c r="G190" s="79"/>
      <c r="H190" s="81">
        <v>0</v>
      </c>
      <c r="I190" s="81">
        <v>0</v>
      </c>
      <c r="J190" s="81">
        <v>0</v>
      </c>
      <c r="K190" s="81">
        <v>0</v>
      </c>
      <c r="L190" s="81">
        <v>0</v>
      </c>
      <c r="M190" s="81">
        <v>0</v>
      </c>
      <c r="N190" s="81">
        <v>0</v>
      </c>
      <c r="O190" s="81">
        <v>0</v>
      </c>
      <c r="P190" s="91">
        <f t="shared" si="77"/>
        <v>0</v>
      </c>
      <c r="Q190" s="98">
        <v>0</v>
      </c>
      <c r="R190" s="98">
        <f t="shared" si="47"/>
        <v>0</v>
      </c>
      <c r="S190" s="106">
        <f t="shared" si="48"/>
        <v>0</v>
      </c>
      <c r="T190" s="109">
        <v>0</v>
      </c>
    </row>
    <row r="191" spans="1:21" ht="15.75" thickBot="1" x14ac:dyDescent="0.3">
      <c r="A191" s="79"/>
      <c r="B191" s="79"/>
      <c r="C191" s="79"/>
      <c r="D191" s="79"/>
      <c r="E191" s="79" t="s">
        <v>288</v>
      </c>
      <c r="F191" s="79"/>
      <c r="G191" s="79"/>
      <c r="H191" s="81">
        <v>0</v>
      </c>
      <c r="I191" s="81">
        <v>0</v>
      </c>
      <c r="J191" s="81">
        <v>0</v>
      </c>
      <c r="K191" s="81">
        <v>0</v>
      </c>
      <c r="L191" s="81">
        <v>0</v>
      </c>
      <c r="M191" s="81">
        <v>0</v>
      </c>
      <c r="N191" s="81">
        <v>14500</v>
      </c>
      <c r="O191" s="81">
        <v>0</v>
      </c>
      <c r="P191" s="91">
        <f t="shared" si="77"/>
        <v>14500</v>
      </c>
      <c r="Q191" s="98">
        <v>10000</v>
      </c>
      <c r="R191" s="98">
        <f t="shared" si="47"/>
        <v>4500</v>
      </c>
      <c r="S191" s="122">
        <f t="shared" si="48"/>
        <v>1.45</v>
      </c>
      <c r="T191" s="109">
        <v>15000</v>
      </c>
      <c r="U191" t="s">
        <v>1114</v>
      </c>
    </row>
    <row r="192" spans="1:21" ht="15.75" thickBot="1" x14ac:dyDescent="0.3">
      <c r="A192" s="79"/>
      <c r="B192" s="79"/>
      <c r="C192" s="79"/>
      <c r="D192" s="79" t="s">
        <v>289</v>
      </c>
      <c r="E192" s="79"/>
      <c r="F192" s="79"/>
      <c r="G192" s="79"/>
      <c r="H192" s="83">
        <f t="shared" ref="H192:M192" si="78">ROUND(H29+H51+H72+H90+H100+H145+H149+H170+H186+H178,5+H190)+H191</f>
        <v>343466.72</v>
      </c>
      <c r="I192" s="83">
        <f t="shared" si="78"/>
        <v>471934.95</v>
      </c>
      <c r="J192" s="83">
        <f t="shared" si="78"/>
        <v>383832.07</v>
      </c>
      <c r="K192" s="83">
        <f t="shared" si="78"/>
        <v>403930.4</v>
      </c>
      <c r="L192" s="83">
        <f t="shared" si="78"/>
        <v>383446.24</v>
      </c>
      <c r="M192" s="83">
        <f t="shared" si="78"/>
        <v>466512.38</v>
      </c>
      <c r="N192" s="83">
        <f>ROUND(N29+N51+N72+N90+N100+N145+N149+N170+N186+N178,5+N190)+N191</f>
        <v>416791.93</v>
      </c>
      <c r="O192" s="83">
        <f>ROUND(O29+O51+O72+O90+O100+O145+O149+O170+O186+O178,5+O190)+O191</f>
        <v>404186.05</v>
      </c>
      <c r="P192" s="93">
        <f t="shared" si="77"/>
        <v>3274100.74</v>
      </c>
      <c r="Q192" s="102">
        <v>3219305.68</v>
      </c>
      <c r="R192" s="102">
        <f t="shared" si="47"/>
        <v>54795.06</v>
      </c>
      <c r="S192" s="122">
        <f t="shared" si="48"/>
        <v>1.0170207695219549</v>
      </c>
      <c r="T192" s="111">
        <v>4817042.42</v>
      </c>
    </row>
    <row r="193" spans="1:20" ht="15.75" thickBot="1" x14ac:dyDescent="0.3">
      <c r="A193" s="79"/>
      <c r="B193" s="79" t="s">
        <v>290</v>
      </c>
      <c r="C193" s="79"/>
      <c r="D193" s="79"/>
      <c r="E193" s="79"/>
      <c r="F193" s="79"/>
      <c r="G193" s="79"/>
      <c r="H193" s="83">
        <f>ROUND(S6+H28-H192,5)</f>
        <v>113036.14</v>
      </c>
      <c r="I193" s="83">
        <f>ROUND(T6+I28-I192,5)</f>
        <v>-18421.330000000002</v>
      </c>
      <c r="J193" s="83">
        <f>ROUND(U6+J28-J192,5)</f>
        <v>150400.97</v>
      </c>
      <c r="K193" s="83">
        <f>ROUND(V6+K28-K192,5)</f>
        <v>12423</v>
      </c>
      <c r="L193" s="83">
        <f>ROUND(W6+L28-L192,5)</f>
        <v>108763.02</v>
      </c>
      <c r="M193" s="83">
        <f>ROUND(X6+M28-M192,5)</f>
        <v>-44047.68</v>
      </c>
      <c r="N193" s="83">
        <f>ROUND(Y6+N28-N192,5)</f>
        <v>9147.1299999999992</v>
      </c>
      <c r="O193" s="83">
        <f>ROUND(Z6+O28-O192,5)</f>
        <v>1665.06</v>
      </c>
      <c r="P193" s="93">
        <f t="shared" si="77"/>
        <v>332966.31</v>
      </c>
      <c r="Q193" s="102">
        <v>115699.28</v>
      </c>
      <c r="R193" s="102">
        <f t="shared" si="47"/>
        <v>217267.03</v>
      </c>
      <c r="S193" s="122">
        <f t="shared" si="48"/>
        <v>2.8778598276497487</v>
      </c>
      <c r="T193" s="111">
        <v>181653.89</v>
      </c>
    </row>
    <row r="194" spans="1:20" ht="15.75" thickBot="1" x14ac:dyDescent="0.3">
      <c r="A194" s="79" t="s">
        <v>291</v>
      </c>
      <c r="B194" s="79"/>
      <c r="C194" s="79"/>
      <c r="D194" s="79"/>
      <c r="E194" s="79"/>
      <c r="F194" s="79"/>
      <c r="G194" s="79"/>
      <c r="H194" s="85">
        <f t="shared" ref="H194:I194" si="79">H193</f>
        <v>113036.14</v>
      </c>
      <c r="I194" s="85">
        <f t="shared" si="79"/>
        <v>-18421.330000000002</v>
      </c>
      <c r="J194" s="85">
        <f>J193</f>
        <v>150400.97</v>
      </c>
      <c r="K194" s="85">
        <f>K193</f>
        <v>12423</v>
      </c>
      <c r="L194" s="85">
        <f t="shared" ref="L194:M194" si="80">L193</f>
        <v>108763.02</v>
      </c>
      <c r="M194" s="85">
        <f t="shared" si="80"/>
        <v>-44047.68</v>
      </c>
      <c r="N194" s="85">
        <f t="shared" ref="N194:O194" si="81">N193</f>
        <v>9147.1299999999992</v>
      </c>
      <c r="O194" s="85">
        <f t="shared" ref="O194" si="82">O193</f>
        <v>1665.06</v>
      </c>
      <c r="P194" s="95">
        <f t="shared" si="77"/>
        <v>332966.31</v>
      </c>
      <c r="Q194" s="107">
        <v>115699.28</v>
      </c>
      <c r="R194" s="107">
        <f t="shared" si="47"/>
        <v>217267.03</v>
      </c>
      <c r="S194" s="125">
        <f t="shared" si="48"/>
        <v>2.8778598276497487</v>
      </c>
      <c r="T194" s="113">
        <v>181653.89</v>
      </c>
    </row>
    <row r="195" spans="1:20" ht="15.75" thickTop="1" x14ac:dyDescent="0.25">
      <c r="A195" s="73"/>
      <c r="B195" s="73"/>
      <c r="C195" s="73"/>
      <c r="D195" s="73"/>
      <c r="E195" s="73"/>
      <c r="F195" s="73"/>
      <c r="G195" s="73"/>
      <c r="H195" s="77"/>
      <c r="I195" s="77"/>
      <c r="J195" s="77"/>
      <c r="K195" s="77"/>
      <c r="L195" s="174"/>
      <c r="M195" s="174"/>
      <c r="N195" s="174"/>
      <c r="O195" s="174"/>
      <c r="P195" s="77"/>
      <c r="Q195" s="123"/>
    </row>
    <row r="196" spans="1:20" x14ac:dyDescent="0.25">
      <c r="L196" s="123"/>
      <c r="M196" s="123"/>
      <c r="N196" s="123"/>
      <c r="O196" s="123"/>
    </row>
  </sheetData>
  <pageMargins left="0.78749999999999998" right="0.78749999999999998" top="1.0249999999999999" bottom="1.0249999999999999" header="0.78749999999999998" footer="0.78749999999999998"/>
  <headerFooter>
    <oddHeader>&amp;C&amp;"Arial,Regular"&amp;10&amp;A</oddHeader>
    <oddFooter>&amp;C&amp;"Arial,Regular"&amp;10Page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9"/>
  <sheetViews>
    <sheetView zoomScaleNormal="100" zoomScalePageLayoutView="60" workbookViewId="0">
      <selection activeCell="I65" sqref="I65"/>
    </sheetView>
  </sheetViews>
  <sheetFormatPr defaultRowHeight="15" x14ac:dyDescent="0.25"/>
  <cols>
    <col min="1" max="1" width="3.85546875" style="185" customWidth="1"/>
    <col min="2" max="2" width="4" style="185" customWidth="1"/>
    <col min="3" max="3" width="3.7109375" style="185" customWidth="1"/>
    <col min="4" max="4" width="3.85546875" style="185" customWidth="1"/>
    <col min="5" max="5" width="4.42578125" style="185" customWidth="1"/>
    <col min="6" max="6" width="27" style="185" bestFit="1" customWidth="1"/>
    <col min="7" max="7" width="14.7109375" style="184" customWidth="1"/>
    <col min="8" max="16384" width="9.140625" style="184"/>
  </cols>
  <sheetData>
    <row r="1" spans="1:7" ht="15.75" x14ac:dyDescent="0.25">
      <c r="A1" s="186" t="s">
        <v>79</v>
      </c>
      <c r="B1" s="187"/>
      <c r="C1" s="187"/>
      <c r="D1" s="187"/>
      <c r="E1" s="187"/>
      <c r="F1" s="187"/>
      <c r="G1" s="188"/>
    </row>
    <row r="2" spans="1:7" ht="18" x14ac:dyDescent="0.25">
      <c r="A2" s="189" t="s">
        <v>292</v>
      </c>
      <c r="B2" s="187"/>
      <c r="C2" s="187"/>
      <c r="D2" s="187"/>
      <c r="E2" s="187"/>
      <c r="F2" s="187"/>
      <c r="G2" s="190"/>
    </row>
    <row r="3" spans="1:7" x14ac:dyDescent="0.25">
      <c r="A3" s="191" t="s">
        <v>1178</v>
      </c>
      <c r="B3" s="187"/>
      <c r="C3" s="187"/>
      <c r="D3" s="187"/>
      <c r="E3" s="187"/>
      <c r="F3" s="187"/>
      <c r="G3" s="188" t="s">
        <v>81</v>
      </c>
    </row>
    <row r="4" spans="1:7" s="192" customFormat="1" ht="15.75" thickBot="1" x14ac:dyDescent="0.3">
      <c r="A4" s="193"/>
      <c r="B4" s="193"/>
      <c r="C4" s="193"/>
      <c r="D4" s="193"/>
      <c r="E4" s="193"/>
      <c r="F4" s="193"/>
      <c r="G4" s="225" t="s">
        <v>1115</v>
      </c>
    </row>
    <row r="5" spans="1:7" ht="15.75" thickTop="1" x14ac:dyDescent="0.25">
      <c r="A5" s="187" t="s">
        <v>30</v>
      </c>
      <c r="B5" s="187"/>
      <c r="C5" s="187"/>
      <c r="D5" s="187"/>
      <c r="E5" s="187"/>
      <c r="F5" s="187"/>
      <c r="G5" s="194"/>
    </row>
    <row r="6" spans="1:7" x14ac:dyDescent="0.25">
      <c r="A6" s="187"/>
      <c r="B6" s="187" t="s">
        <v>36</v>
      </c>
      <c r="C6" s="187"/>
      <c r="D6" s="187"/>
      <c r="E6" s="187"/>
      <c r="F6" s="187"/>
      <c r="G6" s="194"/>
    </row>
    <row r="7" spans="1:7" x14ac:dyDescent="0.25">
      <c r="A7" s="187"/>
      <c r="B7" s="187"/>
      <c r="C7" s="187" t="s">
        <v>42</v>
      </c>
      <c r="D7" s="187"/>
      <c r="E7" s="187"/>
      <c r="F7" s="187"/>
      <c r="G7" s="194"/>
    </row>
    <row r="8" spans="1:7" x14ac:dyDescent="0.25">
      <c r="A8" s="187"/>
      <c r="B8" s="187"/>
      <c r="C8" s="187"/>
      <c r="D8" s="187" t="s">
        <v>293</v>
      </c>
      <c r="E8" s="187"/>
      <c r="F8" s="187"/>
      <c r="G8" s="194">
        <v>268246.08</v>
      </c>
    </row>
    <row r="9" spans="1:7" x14ac:dyDescent="0.25">
      <c r="A9" s="187"/>
      <c r="B9" s="187"/>
      <c r="C9" s="187"/>
      <c r="D9" s="187" t="s">
        <v>294</v>
      </c>
      <c r="E9" s="187"/>
      <c r="F9" s="187"/>
      <c r="G9" s="194">
        <v>4990</v>
      </c>
    </row>
    <row r="10" spans="1:7" x14ac:dyDescent="0.25">
      <c r="A10" s="187"/>
      <c r="B10" s="187"/>
      <c r="C10" s="187"/>
      <c r="D10" s="187" t="s">
        <v>295</v>
      </c>
      <c r="E10" s="187"/>
      <c r="F10" s="187"/>
      <c r="G10" s="194">
        <v>57216.65</v>
      </c>
    </row>
    <row r="11" spans="1:7" x14ac:dyDescent="0.25">
      <c r="A11" s="187"/>
      <c r="B11" s="187"/>
      <c r="C11" s="187"/>
      <c r="D11" s="187" t="s">
        <v>296</v>
      </c>
      <c r="E11" s="187"/>
      <c r="F11" s="187"/>
      <c r="G11" s="194">
        <v>612.5</v>
      </c>
    </row>
    <row r="12" spans="1:7" x14ac:dyDescent="0.25">
      <c r="A12" s="187"/>
      <c r="B12" s="187"/>
      <c r="C12" s="187"/>
      <c r="D12" s="187" t="s">
        <v>297</v>
      </c>
      <c r="E12" s="187"/>
      <c r="F12" s="187"/>
      <c r="G12" s="194">
        <v>1300424.3899999999</v>
      </c>
    </row>
    <row r="13" spans="1:7" x14ac:dyDescent="0.25">
      <c r="A13" s="187"/>
      <c r="B13" s="187"/>
      <c r="C13" s="187"/>
      <c r="D13" s="187" t="s">
        <v>298</v>
      </c>
      <c r="E13" s="187"/>
      <c r="F13" s="187"/>
      <c r="G13" s="194">
        <v>30542.87</v>
      </c>
    </row>
    <row r="14" spans="1:7" x14ac:dyDescent="0.25">
      <c r="A14" s="187"/>
      <c r="B14" s="187"/>
      <c r="C14" s="187"/>
      <c r="D14" s="187" t="s">
        <v>299</v>
      </c>
      <c r="E14" s="187"/>
      <c r="F14" s="187"/>
      <c r="G14" s="194">
        <v>250000</v>
      </c>
    </row>
    <row r="15" spans="1:7" ht="15.75" thickBot="1" x14ac:dyDescent="0.3">
      <c r="A15" s="187"/>
      <c r="B15" s="187"/>
      <c r="C15" s="187"/>
      <c r="D15" s="187" t="s">
        <v>300</v>
      </c>
      <c r="E15" s="187"/>
      <c r="F15" s="187"/>
      <c r="G15" s="221">
        <v>0</v>
      </c>
    </row>
    <row r="16" spans="1:7" x14ac:dyDescent="0.25">
      <c r="A16" s="187"/>
      <c r="B16" s="187"/>
      <c r="C16" s="187" t="s">
        <v>301</v>
      </c>
      <c r="D16" s="187"/>
      <c r="E16" s="187"/>
      <c r="F16" s="187"/>
      <c r="G16" s="194">
        <v>1912032.49</v>
      </c>
    </row>
    <row r="17" spans="1:7" x14ac:dyDescent="0.25">
      <c r="A17" s="187"/>
      <c r="B17" s="187"/>
      <c r="C17" s="187" t="s">
        <v>302</v>
      </c>
      <c r="D17" s="187"/>
      <c r="E17" s="187"/>
      <c r="F17" s="187"/>
      <c r="G17" s="194"/>
    </row>
    <row r="18" spans="1:7" x14ac:dyDescent="0.25">
      <c r="A18" s="187"/>
      <c r="B18" s="187"/>
      <c r="C18" s="187"/>
      <c r="D18" s="187" t="s">
        <v>303</v>
      </c>
      <c r="E18" s="187"/>
      <c r="F18" s="187"/>
      <c r="G18" s="194"/>
    </row>
    <row r="19" spans="1:7" ht="15.75" thickBot="1" x14ac:dyDescent="0.3">
      <c r="A19" s="187"/>
      <c r="B19" s="187"/>
      <c r="C19" s="187"/>
      <c r="D19" s="187"/>
      <c r="E19" s="187" t="s">
        <v>304</v>
      </c>
      <c r="F19" s="187"/>
      <c r="G19" s="221">
        <v>11381.5</v>
      </c>
    </row>
    <row r="20" spans="1:7" x14ac:dyDescent="0.25">
      <c r="A20" s="187"/>
      <c r="B20" s="187"/>
      <c r="C20" s="187"/>
      <c r="D20" s="187" t="s">
        <v>305</v>
      </c>
      <c r="E20" s="187"/>
      <c r="F20" s="187"/>
      <c r="G20" s="194">
        <v>11381.5</v>
      </c>
    </row>
    <row r="21" spans="1:7" x14ac:dyDescent="0.25">
      <c r="A21" s="187"/>
      <c r="B21" s="187"/>
      <c r="C21" s="187"/>
      <c r="D21" s="187" t="s">
        <v>420</v>
      </c>
      <c r="E21" s="187"/>
      <c r="F21" s="187"/>
      <c r="G21" s="194"/>
    </row>
    <row r="22" spans="1:7" ht="15.75" thickBot="1" x14ac:dyDescent="0.3">
      <c r="A22" s="187"/>
      <c r="B22" s="187"/>
      <c r="C22" s="187"/>
      <c r="D22" s="187"/>
      <c r="E22" s="187" t="s">
        <v>425</v>
      </c>
      <c r="F22" s="187"/>
      <c r="G22" s="194">
        <v>25.9</v>
      </c>
    </row>
    <row r="23" spans="1:7" ht="15.75" thickBot="1" x14ac:dyDescent="0.3">
      <c r="A23" s="187"/>
      <c r="B23" s="187"/>
      <c r="C23" s="187"/>
      <c r="D23" s="187" t="s">
        <v>429</v>
      </c>
      <c r="E23" s="187"/>
      <c r="F23" s="187"/>
      <c r="G23" s="223">
        <v>25.9</v>
      </c>
    </row>
    <row r="24" spans="1:7" x14ac:dyDescent="0.25">
      <c r="A24" s="187"/>
      <c r="B24" s="187"/>
      <c r="C24" s="187" t="s">
        <v>306</v>
      </c>
      <c r="D24" s="187"/>
      <c r="E24" s="187"/>
      <c r="F24" s="187"/>
      <c r="G24" s="194">
        <v>11407.4</v>
      </c>
    </row>
    <row r="25" spans="1:7" x14ac:dyDescent="0.25">
      <c r="A25" s="187"/>
      <c r="B25" s="187"/>
      <c r="C25" s="187" t="s">
        <v>43</v>
      </c>
      <c r="D25" s="187"/>
      <c r="E25" s="187"/>
      <c r="F25" s="187"/>
      <c r="G25" s="194"/>
    </row>
    <row r="26" spans="1:7" ht="15.75" thickBot="1" x14ac:dyDescent="0.3">
      <c r="A26" s="187"/>
      <c r="B26" s="187"/>
      <c r="C26" s="187"/>
      <c r="D26" s="187" t="s">
        <v>307</v>
      </c>
      <c r="E26" s="187"/>
      <c r="F26" s="187"/>
      <c r="G26" s="194">
        <v>52487.8</v>
      </c>
    </row>
    <row r="27" spans="1:7" x14ac:dyDescent="0.25">
      <c r="A27" s="187"/>
      <c r="B27" s="187"/>
      <c r="C27" s="187" t="s">
        <v>308</v>
      </c>
      <c r="D27" s="187"/>
      <c r="E27" s="187"/>
      <c r="F27" s="187"/>
      <c r="G27" s="233">
        <v>52487.8</v>
      </c>
    </row>
    <row r="28" spans="1:7" x14ac:dyDescent="0.25">
      <c r="A28" s="187"/>
      <c r="B28" s="187" t="s">
        <v>49</v>
      </c>
      <c r="C28" s="187"/>
      <c r="D28" s="187"/>
      <c r="E28" s="187"/>
      <c r="F28" s="187"/>
      <c r="G28" s="244">
        <v>1975927.69</v>
      </c>
    </row>
    <row r="29" spans="1:7" x14ac:dyDescent="0.25">
      <c r="A29" s="187"/>
      <c r="B29" s="187" t="s">
        <v>50</v>
      </c>
      <c r="C29" s="187"/>
      <c r="D29" s="187"/>
      <c r="E29" s="187"/>
      <c r="F29" s="187"/>
      <c r="G29" s="194"/>
    </row>
    <row r="30" spans="1:7" x14ac:dyDescent="0.25">
      <c r="A30" s="187"/>
      <c r="B30" s="187"/>
      <c r="C30" s="187" t="s">
        <v>309</v>
      </c>
      <c r="D30" s="187"/>
      <c r="E30" s="187"/>
      <c r="F30" s="187"/>
      <c r="G30" s="194"/>
    </row>
    <row r="31" spans="1:7" ht="15.75" thickBot="1" x14ac:dyDescent="0.3">
      <c r="A31" s="187"/>
      <c r="B31" s="187"/>
      <c r="C31" s="187"/>
      <c r="D31" s="187" t="s">
        <v>310</v>
      </c>
      <c r="E31" s="187"/>
      <c r="F31" s="187"/>
      <c r="G31" s="221">
        <v>383228.04</v>
      </c>
    </row>
    <row r="32" spans="1:7" x14ac:dyDescent="0.25">
      <c r="A32" s="187"/>
      <c r="B32" s="187"/>
      <c r="C32" s="187" t="s">
        <v>311</v>
      </c>
      <c r="D32" s="187"/>
      <c r="E32" s="187"/>
      <c r="F32" s="187"/>
      <c r="G32" s="194">
        <v>383228.04</v>
      </c>
    </row>
    <row r="33" spans="1:7" x14ac:dyDescent="0.25">
      <c r="A33" s="187"/>
      <c r="B33" s="187"/>
      <c r="C33" s="187" t="s">
        <v>312</v>
      </c>
      <c r="D33" s="187"/>
      <c r="E33" s="187"/>
      <c r="F33" s="187"/>
      <c r="G33" s="194">
        <v>69754.559999999998</v>
      </c>
    </row>
    <row r="34" spans="1:7" x14ac:dyDescent="0.25">
      <c r="A34" s="187"/>
      <c r="B34" s="187"/>
      <c r="C34" s="187" t="s">
        <v>313</v>
      </c>
      <c r="D34" s="187"/>
      <c r="E34" s="187"/>
      <c r="F34" s="187"/>
      <c r="G34" s="194">
        <v>-418411.15</v>
      </c>
    </row>
    <row r="35" spans="1:7" x14ac:dyDescent="0.25">
      <c r="A35" s="187"/>
      <c r="B35" s="187"/>
      <c r="C35" s="187" t="s">
        <v>314</v>
      </c>
      <c r="D35" s="187"/>
      <c r="E35" s="187"/>
      <c r="F35" s="187"/>
      <c r="G35" s="194"/>
    </row>
    <row r="36" spans="1:7" x14ac:dyDescent="0.25">
      <c r="A36" s="187"/>
      <c r="B36" s="187"/>
      <c r="C36" s="187"/>
      <c r="D36" s="187" t="s">
        <v>315</v>
      </c>
      <c r="E36" s="187"/>
      <c r="F36" s="187"/>
      <c r="G36" s="194">
        <v>78651.73</v>
      </c>
    </row>
    <row r="37" spans="1:7" x14ac:dyDescent="0.25">
      <c r="A37" s="187"/>
      <c r="B37" s="187"/>
      <c r="C37" s="187"/>
      <c r="D37" s="187" t="s">
        <v>316</v>
      </c>
      <c r="E37" s="187"/>
      <c r="F37" s="187"/>
      <c r="G37" s="194">
        <v>89090.74</v>
      </c>
    </row>
    <row r="38" spans="1:7" x14ac:dyDescent="0.25">
      <c r="A38" s="187"/>
      <c r="B38" s="187"/>
      <c r="C38" s="187"/>
      <c r="D38" s="187" t="s">
        <v>317</v>
      </c>
      <c r="E38" s="187"/>
      <c r="F38" s="187"/>
      <c r="G38" s="194">
        <v>243254.94</v>
      </c>
    </row>
    <row r="39" spans="1:7" ht="15.75" thickBot="1" x14ac:dyDescent="0.3">
      <c r="A39" s="187"/>
      <c r="B39" s="187"/>
      <c r="C39" s="187"/>
      <c r="D39" s="187" t="s">
        <v>318</v>
      </c>
      <c r="E39" s="187"/>
      <c r="F39" s="187"/>
      <c r="G39" s="221">
        <v>6000</v>
      </c>
    </row>
    <row r="40" spans="1:7" x14ac:dyDescent="0.25">
      <c r="A40" s="187"/>
      <c r="B40" s="187"/>
      <c r="C40" s="187" t="s">
        <v>319</v>
      </c>
      <c r="D40" s="187"/>
      <c r="E40" s="187"/>
      <c r="F40" s="187"/>
      <c r="G40" s="194">
        <v>416997.41</v>
      </c>
    </row>
    <row r="41" spans="1:7" ht="15.75" thickBot="1" x14ac:dyDescent="0.3">
      <c r="A41" s="187"/>
      <c r="B41" s="187"/>
      <c r="C41" s="187" t="s">
        <v>321</v>
      </c>
      <c r="D41" s="187"/>
      <c r="E41" s="187"/>
      <c r="F41" s="187"/>
      <c r="G41" s="194">
        <v>82666.429999999993</v>
      </c>
    </row>
    <row r="42" spans="1:7" ht="15.75" thickBot="1" x14ac:dyDescent="0.3">
      <c r="A42" s="187"/>
      <c r="B42" s="187" t="s">
        <v>322</v>
      </c>
      <c r="C42" s="187"/>
      <c r="D42" s="187"/>
      <c r="E42" s="187"/>
      <c r="F42" s="187"/>
      <c r="G42" s="222">
        <v>534235.29</v>
      </c>
    </row>
    <row r="43" spans="1:7" s="185" customFormat="1" ht="12" thickBot="1" x14ac:dyDescent="0.25">
      <c r="A43" s="187" t="s">
        <v>56</v>
      </c>
      <c r="B43" s="187"/>
      <c r="C43" s="187"/>
      <c r="D43" s="187"/>
      <c r="E43" s="187"/>
      <c r="F43" s="187"/>
      <c r="G43" s="224">
        <v>2510162.98</v>
      </c>
    </row>
    <row r="44" spans="1:7" ht="15.75" thickTop="1" x14ac:dyDescent="0.25">
      <c r="A44" s="187" t="s">
        <v>323</v>
      </c>
      <c r="B44" s="187"/>
      <c r="C44" s="187"/>
      <c r="D44" s="187"/>
      <c r="E44" s="187"/>
      <c r="F44" s="187"/>
      <c r="G44" s="194"/>
    </row>
    <row r="45" spans="1:7" x14ac:dyDescent="0.25">
      <c r="A45" s="187"/>
      <c r="B45" s="187" t="s">
        <v>60</v>
      </c>
      <c r="C45" s="187"/>
      <c r="D45" s="187"/>
      <c r="E45" s="187"/>
      <c r="F45" s="187"/>
      <c r="G45" s="194"/>
    </row>
    <row r="46" spans="1:7" x14ac:dyDescent="0.25">
      <c r="A46" s="187"/>
      <c r="B46" s="187"/>
      <c r="C46" s="187" t="s">
        <v>61</v>
      </c>
      <c r="D46" s="187"/>
      <c r="E46" s="187"/>
      <c r="F46" s="187"/>
      <c r="G46" s="194"/>
    </row>
    <row r="47" spans="1:7" x14ac:dyDescent="0.25">
      <c r="A47" s="187"/>
      <c r="B47" s="187"/>
      <c r="C47" s="187"/>
      <c r="D47" s="187" t="s">
        <v>67</v>
      </c>
      <c r="E47" s="187"/>
      <c r="F47" s="187"/>
      <c r="G47" s="194"/>
    </row>
    <row r="48" spans="1:7" ht="15.75" thickBot="1" x14ac:dyDescent="0.3">
      <c r="A48" s="187"/>
      <c r="B48" s="187"/>
      <c r="C48" s="187"/>
      <c r="D48" s="187"/>
      <c r="E48" s="187" t="s">
        <v>324</v>
      </c>
      <c r="F48" s="187"/>
      <c r="G48" s="221">
        <v>80194.23</v>
      </c>
    </row>
    <row r="49" spans="1:7" x14ac:dyDescent="0.25">
      <c r="A49" s="187"/>
      <c r="B49" s="187"/>
      <c r="C49" s="187"/>
      <c r="D49" s="187" t="s">
        <v>325</v>
      </c>
      <c r="E49" s="187"/>
      <c r="F49" s="187"/>
      <c r="G49" s="194">
        <v>80194.23</v>
      </c>
    </row>
    <row r="50" spans="1:7" x14ac:dyDescent="0.25">
      <c r="A50" s="187"/>
      <c r="B50" s="187"/>
      <c r="C50" s="187"/>
      <c r="D50" s="187" t="s">
        <v>326</v>
      </c>
      <c r="E50" s="187"/>
      <c r="F50" s="187"/>
      <c r="G50" s="194"/>
    </row>
    <row r="51" spans="1:7" ht="15.75" thickBot="1" x14ac:dyDescent="0.3">
      <c r="A51" s="187"/>
      <c r="B51" s="187"/>
      <c r="C51" s="187"/>
      <c r="D51" s="187"/>
      <c r="E51" s="187" t="s">
        <v>327</v>
      </c>
      <c r="F51" s="187"/>
      <c r="G51" s="221">
        <v>4853.47</v>
      </c>
    </row>
    <row r="52" spans="1:7" x14ac:dyDescent="0.25">
      <c r="A52" s="187"/>
      <c r="B52" s="187"/>
      <c r="C52" s="187"/>
      <c r="D52" s="187" t="s">
        <v>328</v>
      </c>
      <c r="E52" s="187"/>
      <c r="F52" s="187"/>
      <c r="G52" s="194">
        <v>4853.47</v>
      </c>
    </row>
    <row r="53" spans="1:7" x14ac:dyDescent="0.25">
      <c r="A53" s="187"/>
      <c r="B53" s="187"/>
      <c r="C53" s="187"/>
      <c r="D53" s="187" t="s">
        <v>73</v>
      </c>
      <c r="E53" s="187"/>
      <c r="F53" s="187"/>
      <c r="G53" s="194"/>
    </row>
    <row r="54" spans="1:7" x14ac:dyDescent="0.25">
      <c r="A54" s="187"/>
      <c r="B54" s="187"/>
      <c r="C54" s="187"/>
      <c r="D54" s="187"/>
      <c r="E54" s="187" t="s">
        <v>329</v>
      </c>
      <c r="F54" s="187"/>
      <c r="G54" s="194"/>
    </row>
    <row r="55" spans="1:7" x14ac:dyDescent="0.25">
      <c r="A55" s="187"/>
      <c r="B55" s="187"/>
      <c r="C55" s="187"/>
      <c r="D55" s="187"/>
      <c r="E55" s="187"/>
      <c r="F55" s="187" t="s">
        <v>330</v>
      </c>
      <c r="G55" s="194">
        <v>-5710.2</v>
      </c>
    </row>
    <row r="56" spans="1:7" x14ac:dyDescent="0.25">
      <c r="A56" s="187"/>
      <c r="B56" s="187"/>
      <c r="C56" s="187"/>
      <c r="D56" s="187"/>
      <c r="E56" s="187"/>
      <c r="F56" s="187" t="s">
        <v>462</v>
      </c>
      <c r="G56" s="194">
        <v>-1265.55</v>
      </c>
    </row>
    <row r="57" spans="1:7" x14ac:dyDescent="0.25">
      <c r="A57" s="187"/>
      <c r="B57" s="187"/>
      <c r="C57" s="187"/>
      <c r="D57" s="187"/>
      <c r="E57" s="187"/>
      <c r="F57" s="187" t="s">
        <v>331</v>
      </c>
      <c r="G57" s="194">
        <v>1195.75</v>
      </c>
    </row>
    <row r="58" spans="1:7" ht="15.75" thickBot="1" x14ac:dyDescent="0.3">
      <c r="A58" s="187"/>
      <c r="B58" s="187"/>
      <c r="C58" s="187"/>
      <c r="D58" s="187"/>
      <c r="E58" s="187"/>
      <c r="F58" s="187" t="s">
        <v>332</v>
      </c>
      <c r="G58" s="194">
        <v>158134.9</v>
      </c>
    </row>
    <row r="59" spans="1:7" ht="15.75" thickBot="1" x14ac:dyDescent="0.3">
      <c r="A59" s="187"/>
      <c r="B59" s="187"/>
      <c r="C59" s="187"/>
      <c r="D59" s="187"/>
      <c r="E59" s="187" t="s">
        <v>333</v>
      </c>
      <c r="F59" s="187"/>
      <c r="G59" s="222">
        <v>152354.9</v>
      </c>
    </row>
    <row r="60" spans="1:7" ht="15.75" thickBot="1" x14ac:dyDescent="0.3">
      <c r="A60" s="187"/>
      <c r="B60" s="187"/>
      <c r="C60" s="187"/>
      <c r="D60" s="187" t="s">
        <v>337</v>
      </c>
      <c r="E60" s="187"/>
      <c r="F60" s="187"/>
      <c r="G60" s="222">
        <v>152354.9</v>
      </c>
    </row>
    <row r="61" spans="1:7" ht="15.75" thickBot="1" x14ac:dyDescent="0.3">
      <c r="A61" s="187"/>
      <c r="B61" s="187"/>
      <c r="C61" s="187" t="s">
        <v>74</v>
      </c>
      <c r="D61" s="187"/>
      <c r="E61" s="187"/>
      <c r="F61" s="187"/>
      <c r="G61" s="223">
        <v>237402.6</v>
      </c>
    </row>
    <row r="62" spans="1:7" x14ac:dyDescent="0.25">
      <c r="A62" s="187"/>
      <c r="B62" s="187" t="s">
        <v>76</v>
      </c>
      <c r="C62" s="187"/>
      <c r="D62" s="187"/>
      <c r="E62" s="187"/>
      <c r="F62" s="187"/>
      <c r="G62" s="194">
        <v>237402.6</v>
      </c>
    </row>
    <row r="63" spans="1:7" x14ac:dyDescent="0.25">
      <c r="A63" s="187"/>
      <c r="B63" s="187" t="s">
        <v>77</v>
      </c>
      <c r="C63" s="187"/>
      <c r="D63" s="187"/>
      <c r="E63" s="187"/>
      <c r="F63" s="187"/>
      <c r="G63" s="194"/>
    </row>
    <row r="64" spans="1:7" x14ac:dyDescent="0.25">
      <c r="A64" s="187"/>
      <c r="B64" s="187"/>
      <c r="C64" s="187" t="s">
        <v>539</v>
      </c>
      <c r="D64" s="187"/>
      <c r="E64" s="187"/>
      <c r="F64" s="187"/>
      <c r="G64" s="194">
        <v>52085.71</v>
      </c>
    </row>
    <row r="65" spans="1:7" x14ac:dyDescent="0.25">
      <c r="A65" s="187"/>
      <c r="B65" s="187"/>
      <c r="C65" s="187" t="s">
        <v>338</v>
      </c>
      <c r="D65" s="187"/>
      <c r="E65" s="187"/>
      <c r="F65" s="187"/>
      <c r="G65" s="194">
        <v>1887708.36</v>
      </c>
    </row>
    <row r="66" spans="1:7" ht="15.75" thickBot="1" x14ac:dyDescent="0.3">
      <c r="A66" s="187"/>
      <c r="B66" s="187"/>
      <c r="C66" s="187" t="s">
        <v>291</v>
      </c>
      <c r="D66" s="187"/>
      <c r="E66" s="187"/>
      <c r="F66" s="187"/>
      <c r="G66" s="194">
        <v>332966.31</v>
      </c>
    </row>
    <row r="67" spans="1:7" ht="15.75" thickBot="1" x14ac:dyDescent="0.3">
      <c r="A67" s="187"/>
      <c r="B67" s="187" t="s">
        <v>339</v>
      </c>
      <c r="C67" s="187"/>
      <c r="D67" s="187"/>
      <c r="E67" s="187"/>
      <c r="F67" s="187"/>
      <c r="G67" s="222">
        <v>2272760.38</v>
      </c>
    </row>
    <row r="68" spans="1:7" s="185" customFormat="1" ht="12" thickBot="1" x14ac:dyDescent="0.25">
      <c r="A68" s="187" t="s">
        <v>78</v>
      </c>
      <c r="B68" s="187"/>
      <c r="C68" s="187"/>
      <c r="D68" s="187"/>
      <c r="E68" s="187"/>
      <c r="F68" s="187"/>
      <c r="G68" s="224">
        <v>2510162.98</v>
      </c>
    </row>
    <row r="69" spans="1:7" ht="15.75" thickTop="1" x14ac:dyDescent="0.25"/>
  </sheetData>
  <pageMargins left="0.78749999999999998" right="0.78749999999999998" top="1.0249999999999999" bottom="1.0249999999999999" header="0.78749999999999998" footer="0.78749999999999998"/>
  <headerFooter>
    <oddHeader>&amp;C&amp;"Arial,Regular"&amp;10&amp;A</oddHeader>
    <oddFooter>&amp;C&amp;"Arial,Regular"&amp;10Page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120"/>
  <sheetViews>
    <sheetView zoomScaleNormal="100" zoomScalePageLayoutView="60" workbookViewId="0">
      <selection activeCell="I4" sqref="I4"/>
    </sheetView>
  </sheetViews>
  <sheetFormatPr defaultRowHeight="15" x14ac:dyDescent="0.25"/>
  <cols>
    <col min="1" max="3" width="3.42578125" style="246" customWidth="1"/>
    <col min="4" max="4" width="4.5703125" style="246" customWidth="1"/>
    <col min="5" max="5" width="5" style="246" customWidth="1"/>
    <col min="6" max="6" width="4.28515625" style="246" customWidth="1"/>
    <col min="7" max="7" width="39.85546875" style="246" bestFit="1" customWidth="1"/>
    <col min="8" max="17" width="9.140625" style="245"/>
    <col min="18" max="18" width="16.42578125" style="245" bestFit="1" customWidth="1"/>
    <col min="19" max="19" width="24.7109375" style="245" bestFit="1" customWidth="1"/>
    <col min="20" max="20" width="16.85546875" style="245" bestFit="1" customWidth="1"/>
    <col min="21" max="21" width="16.5703125" style="245" bestFit="1" customWidth="1"/>
    <col min="22" max="25" width="16.42578125" style="245" bestFit="1" customWidth="1"/>
    <col min="26" max="26" width="24.7109375" style="245" bestFit="1" customWidth="1"/>
    <col min="27" max="29" width="15.7109375" style="245" bestFit="1" customWidth="1"/>
    <col min="30" max="30" width="19.28515625" style="245" bestFit="1" customWidth="1"/>
    <col min="31" max="31" width="19" style="245" bestFit="1" customWidth="1"/>
    <col min="32" max="16384" width="9.140625" style="245"/>
  </cols>
  <sheetData>
    <row r="1" spans="1:20" ht="15.75" x14ac:dyDescent="0.25">
      <c r="A1" s="247" t="s">
        <v>79</v>
      </c>
      <c r="B1" s="248"/>
      <c r="C1" s="248"/>
      <c r="D1" s="248"/>
      <c r="E1" s="248"/>
      <c r="F1" s="248"/>
      <c r="G1" s="248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50" t="s">
        <v>1179</v>
      </c>
    </row>
    <row r="2" spans="1:20" ht="18" x14ac:dyDescent="0.25">
      <c r="A2" s="251" t="s">
        <v>340</v>
      </c>
      <c r="B2" s="248"/>
      <c r="C2" s="248"/>
      <c r="D2" s="248"/>
      <c r="E2" s="248"/>
      <c r="F2" s="248"/>
      <c r="G2" s="248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52">
        <v>43536</v>
      </c>
    </row>
    <row r="3" spans="1:20" x14ac:dyDescent="0.25">
      <c r="A3" s="253" t="s">
        <v>1173</v>
      </c>
      <c r="B3" s="248"/>
      <c r="C3" s="248"/>
      <c r="D3" s="248"/>
      <c r="E3" s="248"/>
      <c r="F3" s="248"/>
      <c r="G3" s="248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50" t="s">
        <v>81</v>
      </c>
    </row>
    <row r="4" spans="1:20" s="254" customFormat="1" x14ac:dyDescent="0.25">
      <c r="A4" s="255"/>
      <c r="B4" s="255"/>
      <c r="C4" s="255"/>
      <c r="D4" s="255"/>
      <c r="E4" s="255"/>
      <c r="F4" s="255"/>
      <c r="G4" s="255"/>
      <c r="H4" s="255" t="s">
        <v>1180</v>
      </c>
      <c r="I4" s="256"/>
      <c r="J4" s="255" t="s">
        <v>341</v>
      </c>
      <c r="K4" s="256"/>
      <c r="L4" s="255" t="s">
        <v>1045</v>
      </c>
      <c r="M4" s="255" t="s">
        <v>342</v>
      </c>
      <c r="N4" s="256"/>
      <c r="O4" s="255" t="s">
        <v>1092</v>
      </c>
      <c r="P4" s="255" t="s">
        <v>1116</v>
      </c>
      <c r="Q4" s="255" t="s">
        <v>343</v>
      </c>
      <c r="R4" s="255" t="s">
        <v>1181</v>
      </c>
      <c r="S4" s="256"/>
      <c r="T4" s="256"/>
    </row>
    <row r="5" spans="1:20" s="254" customFormat="1" ht="15.75" thickBot="1" x14ac:dyDescent="0.3">
      <c r="A5" s="255"/>
      <c r="B5" s="255"/>
      <c r="C5" s="255"/>
      <c r="D5" s="255"/>
      <c r="E5" s="255"/>
      <c r="F5" s="255"/>
      <c r="G5" s="255"/>
      <c r="H5" s="257" t="s">
        <v>1182</v>
      </c>
      <c r="I5" s="257" t="s">
        <v>1183</v>
      </c>
      <c r="J5" s="257" t="s">
        <v>344</v>
      </c>
      <c r="K5" s="257" t="s">
        <v>345</v>
      </c>
      <c r="L5" s="257" t="s">
        <v>346</v>
      </c>
      <c r="M5" s="257" t="s">
        <v>346</v>
      </c>
      <c r="N5" s="257" t="s">
        <v>347</v>
      </c>
      <c r="O5" s="257" t="s">
        <v>348</v>
      </c>
      <c r="P5" s="257" t="s">
        <v>348</v>
      </c>
      <c r="Q5" s="257" t="s">
        <v>348</v>
      </c>
      <c r="R5" s="257" t="s">
        <v>348</v>
      </c>
      <c r="S5" s="257" t="s">
        <v>349</v>
      </c>
      <c r="T5" s="257" t="s">
        <v>350</v>
      </c>
    </row>
    <row r="6" spans="1:20" ht="15.75" thickTop="1" x14ac:dyDescent="0.25">
      <c r="A6" s="258"/>
      <c r="B6" s="258" t="s">
        <v>86</v>
      </c>
      <c r="C6" s="258"/>
      <c r="D6" s="258"/>
      <c r="E6" s="258"/>
      <c r="F6" s="258"/>
      <c r="G6" s="258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</row>
    <row r="7" spans="1:20" x14ac:dyDescent="0.25">
      <c r="A7" s="258"/>
      <c r="B7" s="258"/>
      <c r="C7" s="258"/>
      <c r="D7" s="258" t="s">
        <v>8</v>
      </c>
      <c r="E7" s="258"/>
      <c r="F7" s="258"/>
      <c r="G7" s="258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</row>
    <row r="8" spans="1:20" x14ac:dyDescent="0.25">
      <c r="A8" s="258"/>
      <c r="B8" s="258"/>
      <c r="C8" s="258"/>
      <c r="D8" s="258"/>
      <c r="E8" s="258" t="s">
        <v>87</v>
      </c>
      <c r="F8" s="258"/>
      <c r="G8" s="258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</row>
    <row r="9" spans="1:20" x14ac:dyDescent="0.25">
      <c r="A9" s="258"/>
      <c r="B9" s="258"/>
      <c r="C9" s="258"/>
      <c r="D9" s="258"/>
      <c r="E9" s="258"/>
      <c r="F9" s="258" t="s">
        <v>88</v>
      </c>
      <c r="G9" s="258"/>
      <c r="H9" s="259">
        <v>380</v>
      </c>
      <c r="I9" s="259">
        <f>H9</f>
        <v>380</v>
      </c>
      <c r="J9" s="259">
        <v>0</v>
      </c>
      <c r="K9" s="259">
        <f>J9</f>
        <v>0</v>
      </c>
      <c r="L9" s="259">
        <v>0</v>
      </c>
      <c r="M9" s="259">
        <v>0</v>
      </c>
      <c r="N9" s="259">
        <f>ROUND(SUM(L9:M9),5)</f>
        <v>0</v>
      </c>
      <c r="O9" s="259">
        <v>0</v>
      </c>
      <c r="P9" s="259">
        <v>0</v>
      </c>
      <c r="Q9" s="259">
        <v>0</v>
      </c>
      <c r="R9" s="259">
        <v>0</v>
      </c>
      <c r="S9" s="259">
        <f>ROUND(SUM(O9:R9),5)</f>
        <v>0</v>
      </c>
      <c r="T9" s="259">
        <f>ROUND(I9+K9+N9+S9,5)</f>
        <v>380</v>
      </c>
    </row>
    <row r="10" spans="1:20" x14ac:dyDescent="0.25">
      <c r="A10" s="258"/>
      <c r="B10" s="258"/>
      <c r="C10" s="258"/>
      <c r="D10" s="258"/>
      <c r="E10" s="258"/>
      <c r="F10" s="258" t="s">
        <v>93</v>
      </c>
      <c r="G10" s="258"/>
      <c r="H10" s="259">
        <v>258.42</v>
      </c>
      <c r="I10" s="259">
        <f>H10</f>
        <v>258.42</v>
      </c>
      <c r="J10" s="259">
        <v>0</v>
      </c>
      <c r="K10" s="259">
        <f>J10</f>
        <v>0</v>
      </c>
      <c r="L10" s="259">
        <v>0</v>
      </c>
      <c r="M10" s="259">
        <v>0</v>
      </c>
      <c r="N10" s="259">
        <f>ROUND(SUM(L10:M10),5)</f>
        <v>0</v>
      </c>
      <c r="O10" s="259">
        <v>0</v>
      </c>
      <c r="P10" s="259">
        <v>0</v>
      </c>
      <c r="Q10" s="259">
        <v>0</v>
      </c>
      <c r="R10" s="259">
        <v>0</v>
      </c>
      <c r="S10" s="259">
        <f>ROUND(SUM(O10:R10),5)</f>
        <v>0</v>
      </c>
      <c r="T10" s="259">
        <f>ROUND(I10+K10+N10+S10,5)</f>
        <v>258.42</v>
      </c>
    </row>
    <row r="11" spans="1:20" x14ac:dyDescent="0.25">
      <c r="A11" s="258"/>
      <c r="B11" s="258"/>
      <c r="C11" s="258"/>
      <c r="D11" s="258"/>
      <c r="E11" s="258"/>
      <c r="F11" s="258" t="s">
        <v>94</v>
      </c>
      <c r="G11" s="258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</row>
    <row r="12" spans="1:20" x14ac:dyDescent="0.25">
      <c r="A12" s="258"/>
      <c r="B12" s="258"/>
      <c r="C12" s="258"/>
      <c r="D12" s="258"/>
      <c r="E12" s="258"/>
      <c r="F12" s="258"/>
      <c r="G12" s="258" t="s">
        <v>95</v>
      </c>
      <c r="H12" s="259">
        <v>0</v>
      </c>
      <c r="I12" s="259">
        <f>H12</f>
        <v>0</v>
      </c>
      <c r="J12" s="259">
        <v>2705.75</v>
      </c>
      <c r="K12" s="259">
        <f>J12</f>
        <v>2705.75</v>
      </c>
      <c r="L12" s="259">
        <v>0</v>
      </c>
      <c r="M12" s="259">
        <v>0</v>
      </c>
      <c r="N12" s="259">
        <f>ROUND(SUM(L12:M12),5)</f>
        <v>0</v>
      </c>
      <c r="O12" s="259">
        <v>0</v>
      </c>
      <c r="P12" s="259">
        <v>0</v>
      </c>
      <c r="Q12" s="259">
        <v>0</v>
      </c>
      <c r="R12" s="259">
        <v>0</v>
      </c>
      <c r="S12" s="259">
        <f>ROUND(SUM(O12:R12),5)</f>
        <v>0</v>
      </c>
      <c r="T12" s="259">
        <f>ROUND(I12+K12+N12+S12,5)</f>
        <v>2705.75</v>
      </c>
    </row>
    <row r="13" spans="1:20" ht="15.75" thickBot="1" x14ac:dyDescent="0.3">
      <c r="A13" s="258"/>
      <c r="B13" s="258"/>
      <c r="C13" s="258"/>
      <c r="D13" s="258"/>
      <c r="E13" s="258"/>
      <c r="F13" s="258"/>
      <c r="G13" s="258" t="s">
        <v>96</v>
      </c>
      <c r="H13" s="260">
        <v>0</v>
      </c>
      <c r="I13" s="260">
        <f>H13</f>
        <v>0</v>
      </c>
      <c r="J13" s="260">
        <v>0</v>
      </c>
      <c r="K13" s="260">
        <f>J13</f>
        <v>0</v>
      </c>
      <c r="L13" s="260">
        <v>0</v>
      </c>
      <c r="M13" s="260">
        <v>0</v>
      </c>
      <c r="N13" s="260">
        <f>ROUND(SUM(L13:M13),5)</f>
        <v>0</v>
      </c>
      <c r="O13" s="260">
        <v>-64.94</v>
      </c>
      <c r="P13" s="260">
        <v>690</v>
      </c>
      <c r="Q13" s="260">
        <v>0</v>
      </c>
      <c r="R13" s="260">
        <v>0</v>
      </c>
      <c r="S13" s="260">
        <f>ROUND(SUM(O13:R13),5)</f>
        <v>625.05999999999995</v>
      </c>
      <c r="T13" s="260">
        <f>ROUND(I13+K13+N13+S13,5)</f>
        <v>625.05999999999995</v>
      </c>
    </row>
    <row r="14" spans="1:20" x14ac:dyDescent="0.25">
      <c r="A14" s="258"/>
      <c r="B14" s="258"/>
      <c r="C14" s="258"/>
      <c r="D14" s="258"/>
      <c r="E14" s="258"/>
      <c r="F14" s="258" t="s">
        <v>98</v>
      </c>
      <c r="G14" s="258"/>
      <c r="H14" s="259">
        <f>ROUND(SUM(H11:H13),5)</f>
        <v>0</v>
      </c>
      <c r="I14" s="259">
        <f>H14</f>
        <v>0</v>
      </c>
      <c r="J14" s="259">
        <f>ROUND(SUM(J11:J13),5)</f>
        <v>2705.75</v>
      </c>
      <c r="K14" s="259">
        <f>J14</f>
        <v>2705.75</v>
      </c>
      <c r="L14" s="259">
        <f>ROUND(SUM(L11:L13),5)</f>
        <v>0</v>
      </c>
      <c r="M14" s="259">
        <f>ROUND(SUM(M11:M13),5)</f>
        <v>0</v>
      </c>
      <c r="N14" s="259">
        <f>ROUND(SUM(L14:M14),5)</f>
        <v>0</v>
      </c>
      <c r="O14" s="259">
        <f>ROUND(SUM(O11:O13),5)</f>
        <v>-64.94</v>
      </c>
      <c r="P14" s="259">
        <f>ROUND(SUM(P11:P13),5)</f>
        <v>690</v>
      </c>
      <c r="Q14" s="259">
        <f>ROUND(SUM(Q11:Q13),5)</f>
        <v>0</v>
      </c>
      <c r="R14" s="259">
        <f>ROUND(SUM(R11:R13),5)</f>
        <v>0</v>
      </c>
      <c r="S14" s="259">
        <f>ROUND(SUM(O14:R14),5)</f>
        <v>625.05999999999995</v>
      </c>
      <c r="T14" s="259">
        <f>ROUND(I14+K14+N14+S14,5)</f>
        <v>3330.81</v>
      </c>
    </row>
    <row r="15" spans="1:20" x14ac:dyDescent="0.25">
      <c r="A15" s="258"/>
      <c r="B15" s="258"/>
      <c r="C15" s="258"/>
      <c r="D15" s="258"/>
      <c r="E15" s="258"/>
      <c r="F15" s="258" t="s">
        <v>99</v>
      </c>
      <c r="G15" s="258"/>
      <c r="H15" s="259">
        <v>0</v>
      </c>
      <c r="I15" s="259">
        <f>H15</f>
        <v>0</v>
      </c>
      <c r="J15" s="259">
        <v>0</v>
      </c>
      <c r="K15" s="259">
        <f>J15</f>
        <v>0</v>
      </c>
      <c r="L15" s="259">
        <v>0</v>
      </c>
      <c r="M15" s="259">
        <v>19.510000000000002</v>
      </c>
      <c r="N15" s="259">
        <f>ROUND(SUM(L15:M15),5)</f>
        <v>19.510000000000002</v>
      </c>
      <c r="O15" s="259">
        <v>0</v>
      </c>
      <c r="P15" s="259">
        <v>0</v>
      </c>
      <c r="Q15" s="259">
        <v>0</v>
      </c>
      <c r="R15" s="259">
        <v>0</v>
      </c>
      <c r="S15" s="259">
        <f>ROUND(SUM(O15:R15),5)</f>
        <v>0</v>
      </c>
      <c r="T15" s="259">
        <f>ROUND(I15+K15+N15+S15,5)</f>
        <v>19.510000000000002</v>
      </c>
    </row>
    <row r="16" spans="1:20" ht="15.75" thickBot="1" x14ac:dyDescent="0.3">
      <c r="A16" s="258"/>
      <c r="B16" s="258"/>
      <c r="C16" s="258"/>
      <c r="D16" s="258"/>
      <c r="E16" s="258"/>
      <c r="F16" s="258" t="s">
        <v>100</v>
      </c>
      <c r="G16" s="258"/>
      <c r="H16" s="259">
        <v>0</v>
      </c>
      <c r="I16" s="259">
        <f>H16</f>
        <v>0</v>
      </c>
      <c r="J16" s="259">
        <v>0</v>
      </c>
      <c r="K16" s="259">
        <f>J16</f>
        <v>0</v>
      </c>
      <c r="L16" s="259">
        <v>0</v>
      </c>
      <c r="M16" s="259">
        <v>401862.37</v>
      </c>
      <c r="N16" s="259">
        <f>ROUND(SUM(L16:M16),5)</f>
        <v>401862.37</v>
      </c>
      <c r="O16" s="259">
        <v>0</v>
      </c>
      <c r="P16" s="259">
        <v>0</v>
      </c>
      <c r="Q16" s="259">
        <v>0</v>
      </c>
      <c r="R16" s="259">
        <v>0</v>
      </c>
      <c r="S16" s="259">
        <f>ROUND(SUM(O16:R16),5)</f>
        <v>0</v>
      </c>
      <c r="T16" s="259">
        <f>ROUND(I16+K16+N16+S16,5)</f>
        <v>401862.37</v>
      </c>
    </row>
    <row r="17" spans="1:20" ht="15.75" thickBot="1" x14ac:dyDescent="0.3">
      <c r="A17" s="258"/>
      <c r="B17" s="258"/>
      <c r="C17" s="258"/>
      <c r="D17" s="258"/>
      <c r="E17" s="258" t="s">
        <v>102</v>
      </c>
      <c r="F17" s="258"/>
      <c r="G17" s="258"/>
      <c r="H17" s="261">
        <f>ROUND(SUM(H8:H10)+SUM(H14:H16),5)</f>
        <v>638.41999999999996</v>
      </c>
      <c r="I17" s="261">
        <f>H17</f>
        <v>638.41999999999996</v>
      </c>
      <c r="J17" s="261">
        <f>ROUND(SUM(J8:J10)+SUM(J14:J16),5)</f>
        <v>2705.75</v>
      </c>
      <c r="K17" s="261">
        <f>J17</f>
        <v>2705.75</v>
      </c>
      <c r="L17" s="261">
        <f>ROUND(SUM(L8:L10)+SUM(L14:L16),5)</f>
        <v>0</v>
      </c>
      <c r="M17" s="261">
        <f>ROUND(SUM(M8:M10)+SUM(M14:M16),5)</f>
        <v>401881.88</v>
      </c>
      <c r="N17" s="261">
        <f>ROUND(SUM(L17:M17),5)</f>
        <v>401881.88</v>
      </c>
      <c r="O17" s="261">
        <f>ROUND(SUM(O8:O10)+SUM(O14:O16),5)</f>
        <v>-64.94</v>
      </c>
      <c r="P17" s="261">
        <f>ROUND(SUM(P8:P10)+SUM(P14:P16),5)</f>
        <v>690</v>
      </c>
      <c r="Q17" s="261">
        <f>ROUND(SUM(Q8:Q10)+SUM(Q14:Q16),5)</f>
        <v>0</v>
      </c>
      <c r="R17" s="261">
        <f>ROUND(SUM(R8:R10)+SUM(R14:R16),5)</f>
        <v>0</v>
      </c>
      <c r="S17" s="261">
        <f>ROUND(SUM(O17:R17),5)</f>
        <v>625.05999999999995</v>
      </c>
      <c r="T17" s="261">
        <f>ROUND(I17+K17+N17+S17,5)</f>
        <v>405851.11</v>
      </c>
    </row>
    <row r="18" spans="1:20" ht="15.75" thickBot="1" x14ac:dyDescent="0.3">
      <c r="A18" s="258"/>
      <c r="B18" s="258"/>
      <c r="C18" s="258"/>
      <c r="D18" s="258" t="s">
        <v>106</v>
      </c>
      <c r="E18" s="258"/>
      <c r="F18" s="258"/>
      <c r="G18" s="258"/>
      <c r="H18" s="262">
        <f>ROUND(H7+H17,5)</f>
        <v>638.41999999999996</v>
      </c>
      <c r="I18" s="262">
        <f>H18</f>
        <v>638.41999999999996</v>
      </c>
      <c r="J18" s="262">
        <f>ROUND(J7+J17,5)</f>
        <v>2705.75</v>
      </c>
      <c r="K18" s="262">
        <f>J18</f>
        <v>2705.75</v>
      </c>
      <c r="L18" s="262">
        <f>ROUND(L7+L17,5)</f>
        <v>0</v>
      </c>
      <c r="M18" s="262">
        <f>ROUND(M7+M17,5)</f>
        <v>401881.88</v>
      </c>
      <c r="N18" s="262">
        <f>ROUND(SUM(L18:M18),5)</f>
        <v>401881.88</v>
      </c>
      <c r="O18" s="262">
        <f>ROUND(O7+O17,5)</f>
        <v>-64.94</v>
      </c>
      <c r="P18" s="262">
        <f>ROUND(P7+P17,5)</f>
        <v>690</v>
      </c>
      <c r="Q18" s="262">
        <f>ROUND(Q7+Q17,5)</f>
        <v>0</v>
      </c>
      <c r="R18" s="262">
        <f>ROUND(R7+R17,5)</f>
        <v>0</v>
      </c>
      <c r="S18" s="262">
        <f>ROUND(SUM(O18:R18),5)</f>
        <v>625.05999999999995</v>
      </c>
      <c r="T18" s="262">
        <f>ROUND(I18+K18+N18+S18,5)</f>
        <v>405851.11</v>
      </c>
    </row>
    <row r="19" spans="1:20" x14ac:dyDescent="0.25">
      <c r="A19" s="258"/>
      <c r="B19" s="258"/>
      <c r="C19" s="258" t="s">
        <v>107</v>
      </c>
      <c r="D19" s="258"/>
      <c r="E19" s="258"/>
      <c r="F19" s="258"/>
      <c r="G19" s="258"/>
      <c r="H19" s="259">
        <f>H18</f>
        <v>638.41999999999996</v>
      </c>
      <c r="I19" s="259">
        <f>H19</f>
        <v>638.41999999999996</v>
      </c>
      <c r="J19" s="259">
        <f>J18</f>
        <v>2705.75</v>
      </c>
      <c r="K19" s="259">
        <f>J19</f>
        <v>2705.75</v>
      </c>
      <c r="L19" s="259">
        <f>L18</f>
        <v>0</v>
      </c>
      <c r="M19" s="259">
        <f>M18</f>
        <v>401881.88</v>
      </c>
      <c r="N19" s="259">
        <f>ROUND(SUM(L19:M19),5)</f>
        <v>401881.88</v>
      </c>
      <c r="O19" s="259">
        <f>O18</f>
        <v>-64.94</v>
      </c>
      <c r="P19" s="259">
        <f>P18</f>
        <v>690</v>
      </c>
      <c r="Q19" s="259">
        <f>Q18</f>
        <v>0</v>
      </c>
      <c r="R19" s="259">
        <f>R18</f>
        <v>0</v>
      </c>
      <c r="S19" s="259">
        <f>ROUND(SUM(O19:R19),5)</f>
        <v>625.05999999999995</v>
      </c>
      <c r="T19" s="259">
        <f>ROUND(I19+K19+N19+S19,5)</f>
        <v>405851.11</v>
      </c>
    </row>
    <row r="20" spans="1:20" x14ac:dyDescent="0.25">
      <c r="A20" s="258"/>
      <c r="B20" s="258"/>
      <c r="C20" s="258"/>
      <c r="D20" s="258" t="s">
        <v>11</v>
      </c>
      <c r="E20" s="258"/>
      <c r="F20" s="258"/>
      <c r="G20" s="258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</row>
    <row r="21" spans="1:20" x14ac:dyDescent="0.25">
      <c r="A21" s="258"/>
      <c r="B21" s="258"/>
      <c r="C21" s="258"/>
      <c r="D21" s="258"/>
      <c r="E21" s="258" t="s">
        <v>108</v>
      </c>
      <c r="F21" s="258"/>
      <c r="G21" s="258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</row>
    <row r="22" spans="1:20" x14ac:dyDescent="0.25">
      <c r="A22" s="258"/>
      <c r="B22" s="258"/>
      <c r="C22" s="258"/>
      <c r="D22" s="258"/>
      <c r="E22" s="258"/>
      <c r="F22" s="258" t="s">
        <v>109</v>
      </c>
      <c r="G22" s="258"/>
      <c r="H22" s="259">
        <v>0</v>
      </c>
      <c r="I22" s="259">
        <f>H22</f>
        <v>0</v>
      </c>
      <c r="J22" s="259">
        <v>0</v>
      </c>
      <c r="K22" s="259">
        <f>J22</f>
        <v>0</v>
      </c>
      <c r="L22" s="259">
        <v>0</v>
      </c>
      <c r="M22" s="259">
        <v>144727.56</v>
      </c>
      <c r="N22" s="259">
        <f>ROUND(SUM(L22:M22),5)</f>
        <v>144727.56</v>
      </c>
      <c r="O22" s="259">
        <v>0</v>
      </c>
      <c r="P22" s="259">
        <v>0</v>
      </c>
      <c r="Q22" s="259">
        <v>0</v>
      </c>
      <c r="R22" s="259">
        <v>0</v>
      </c>
      <c r="S22" s="259">
        <f>ROUND(SUM(O22:R22),5)</f>
        <v>0</v>
      </c>
      <c r="T22" s="259">
        <f>ROUND(I22+K22+N22+S22,5)</f>
        <v>144727.56</v>
      </c>
    </row>
    <row r="23" spans="1:20" x14ac:dyDescent="0.25">
      <c r="A23" s="258"/>
      <c r="B23" s="258"/>
      <c r="C23" s="258"/>
      <c r="D23" s="258"/>
      <c r="E23" s="258"/>
      <c r="F23" s="258" t="s">
        <v>110</v>
      </c>
      <c r="G23" s="258"/>
      <c r="H23" s="259">
        <v>0</v>
      </c>
      <c r="I23" s="259">
        <f>H23</f>
        <v>0</v>
      </c>
      <c r="J23" s="259">
        <v>0</v>
      </c>
      <c r="K23" s="259">
        <f>J23</f>
        <v>0</v>
      </c>
      <c r="L23" s="259">
        <v>0</v>
      </c>
      <c r="M23" s="259">
        <v>12233.48</v>
      </c>
      <c r="N23" s="259">
        <f>ROUND(SUM(L23:M23),5)</f>
        <v>12233.48</v>
      </c>
      <c r="O23" s="259">
        <v>0</v>
      </c>
      <c r="P23" s="259">
        <v>0</v>
      </c>
      <c r="Q23" s="259">
        <v>0</v>
      </c>
      <c r="R23" s="259">
        <v>0</v>
      </c>
      <c r="S23" s="259">
        <f>ROUND(SUM(O23:R23),5)</f>
        <v>0</v>
      </c>
      <c r="T23" s="259">
        <f>ROUND(I23+K23+N23+S23,5)</f>
        <v>12233.48</v>
      </c>
    </row>
    <row r="24" spans="1:20" x14ac:dyDescent="0.25">
      <c r="A24" s="258"/>
      <c r="B24" s="258"/>
      <c r="C24" s="258"/>
      <c r="D24" s="258"/>
      <c r="E24" s="258"/>
      <c r="F24" s="258" t="s">
        <v>111</v>
      </c>
      <c r="G24" s="258"/>
      <c r="H24" s="259">
        <v>0</v>
      </c>
      <c r="I24" s="259">
        <f>H24</f>
        <v>0</v>
      </c>
      <c r="J24" s="259">
        <v>0</v>
      </c>
      <c r="K24" s="259">
        <f>J24</f>
        <v>0</v>
      </c>
      <c r="L24" s="259">
        <v>0</v>
      </c>
      <c r="M24" s="259">
        <v>7590.34</v>
      </c>
      <c r="N24" s="259">
        <f>ROUND(SUM(L24:M24),5)</f>
        <v>7590.34</v>
      </c>
      <c r="O24" s="259">
        <v>0</v>
      </c>
      <c r="P24" s="259">
        <v>0</v>
      </c>
      <c r="Q24" s="259">
        <v>0</v>
      </c>
      <c r="R24" s="259">
        <v>0</v>
      </c>
      <c r="S24" s="259">
        <f>ROUND(SUM(O24:R24),5)</f>
        <v>0</v>
      </c>
      <c r="T24" s="259">
        <f>ROUND(I24+K24+N24+S24,5)</f>
        <v>7590.34</v>
      </c>
    </row>
    <row r="25" spans="1:20" x14ac:dyDescent="0.25">
      <c r="A25" s="258"/>
      <c r="B25" s="258"/>
      <c r="C25" s="258"/>
      <c r="D25" s="258"/>
      <c r="E25" s="258"/>
      <c r="F25" s="258" t="s">
        <v>112</v>
      </c>
      <c r="G25" s="258"/>
      <c r="H25" s="259">
        <v>0</v>
      </c>
      <c r="I25" s="259">
        <f>H25</f>
        <v>0</v>
      </c>
      <c r="J25" s="259">
        <v>0</v>
      </c>
      <c r="K25" s="259">
        <f>J25</f>
        <v>0</v>
      </c>
      <c r="L25" s="259">
        <v>0</v>
      </c>
      <c r="M25" s="259">
        <v>6143.67</v>
      </c>
      <c r="N25" s="259">
        <f>ROUND(SUM(L25:M25),5)</f>
        <v>6143.67</v>
      </c>
      <c r="O25" s="259">
        <v>0</v>
      </c>
      <c r="P25" s="259">
        <v>0</v>
      </c>
      <c r="Q25" s="259">
        <v>0</v>
      </c>
      <c r="R25" s="259">
        <v>0</v>
      </c>
      <c r="S25" s="259">
        <f>ROUND(SUM(O25:R25),5)</f>
        <v>0</v>
      </c>
      <c r="T25" s="259">
        <f>ROUND(I25+K25+N25+S25,5)</f>
        <v>6143.67</v>
      </c>
    </row>
    <row r="26" spans="1:20" x14ac:dyDescent="0.25">
      <c r="A26" s="258"/>
      <c r="B26" s="258"/>
      <c r="C26" s="258"/>
      <c r="D26" s="258"/>
      <c r="E26" s="258"/>
      <c r="F26" s="258" t="s">
        <v>113</v>
      </c>
      <c r="G26" s="258"/>
      <c r="H26" s="259">
        <v>0</v>
      </c>
      <c r="I26" s="259">
        <f>H26</f>
        <v>0</v>
      </c>
      <c r="J26" s="259">
        <v>0</v>
      </c>
      <c r="K26" s="259">
        <f>J26</f>
        <v>0</v>
      </c>
      <c r="L26" s="259">
        <v>0</v>
      </c>
      <c r="M26" s="259">
        <v>16943.77</v>
      </c>
      <c r="N26" s="259">
        <f>ROUND(SUM(L26:M26),5)</f>
        <v>16943.77</v>
      </c>
      <c r="O26" s="259">
        <v>0</v>
      </c>
      <c r="P26" s="259">
        <v>0</v>
      </c>
      <c r="Q26" s="259">
        <v>0</v>
      </c>
      <c r="R26" s="259">
        <v>0</v>
      </c>
      <c r="S26" s="259">
        <f>ROUND(SUM(O26:R26),5)</f>
        <v>0</v>
      </c>
      <c r="T26" s="259">
        <f>ROUND(I26+K26+N26+S26,5)</f>
        <v>16943.77</v>
      </c>
    </row>
    <row r="27" spans="1:20" x14ac:dyDescent="0.25">
      <c r="A27" s="258"/>
      <c r="B27" s="258"/>
      <c r="C27" s="258"/>
      <c r="D27" s="258"/>
      <c r="E27" s="258"/>
      <c r="F27" s="258" t="s">
        <v>114</v>
      </c>
      <c r="G27" s="258"/>
      <c r="H27" s="259">
        <v>0</v>
      </c>
      <c r="I27" s="259">
        <f>H27</f>
        <v>0</v>
      </c>
      <c r="J27" s="259">
        <v>0</v>
      </c>
      <c r="K27" s="259">
        <f>J27</f>
        <v>0</v>
      </c>
      <c r="L27" s="259">
        <v>0</v>
      </c>
      <c r="M27" s="259">
        <v>2465.35</v>
      </c>
      <c r="N27" s="259">
        <f>ROUND(SUM(L27:M27),5)</f>
        <v>2465.35</v>
      </c>
      <c r="O27" s="259">
        <v>0</v>
      </c>
      <c r="P27" s="259">
        <v>0</v>
      </c>
      <c r="Q27" s="259">
        <v>0</v>
      </c>
      <c r="R27" s="259">
        <v>0</v>
      </c>
      <c r="S27" s="259">
        <f>ROUND(SUM(O27:R27),5)</f>
        <v>0</v>
      </c>
      <c r="T27" s="259">
        <f>ROUND(I27+K27+N27+S27,5)</f>
        <v>2465.35</v>
      </c>
    </row>
    <row r="28" spans="1:20" x14ac:dyDescent="0.25">
      <c r="A28" s="258"/>
      <c r="B28" s="258"/>
      <c r="C28" s="258"/>
      <c r="D28" s="258"/>
      <c r="E28" s="258"/>
      <c r="F28" s="258" t="s">
        <v>115</v>
      </c>
      <c r="G28" s="258"/>
      <c r="H28" s="259">
        <v>0</v>
      </c>
      <c r="I28" s="259">
        <f>H28</f>
        <v>0</v>
      </c>
      <c r="J28" s="259">
        <v>0</v>
      </c>
      <c r="K28" s="259">
        <f>J28</f>
        <v>0</v>
      </c>
      <c r="L28" s="259">
        <v>0</v>
      </c>
      <c r="M28" s="259">
        <v>32515.759999999998</v>
      </c>
      <c r="N28" s="259">
        <f>ROUND(SUM(L28:M28),5)</f>
        <v>32515.759999999998</v>
      </c>
      <c r="O28" s="259">
        <v>0</v>
      </c>
      <c r="P28" s="259">
        <v>0</v>
      </c>
      <c r="Q28" s="259">
        <v>0</v>
      </c>
      <c r="R28" s="259">
        <v>0</v>
      </c>
      <c r="S28" s="259">
        <f>ROUND(SUM(O28:R28),5)</f>
        <v>0</v>
      </c>
      <c r="T28" s="259">
        <f>ROUND(I28+K28+N28+S28,5)</f>
        <v>32515.759999999998</v>
      </c>
    </row>
    <row r="29" spans="1:20" x14ac:dyDescent="0.25">
      <c r="A29" s="258"/>
      <c r="B29" s="258"/>
      <c r="C29" s="258"/>
      <c r="D29" s="258"/>
      <c r="E29" s="258"/>
      <c r="F29" s="258" t="s">
        <v>116</v>
      </c>
      <c r="G29" s="258"/>
      <c r="H29" s="259">
        <v>0</v>
      </c>
      <c r="I29" s="259">
        <f>H29</f>
        <v>0</v>
      </c>
      <c r="J29" s="259">
        <v>0</v>
      </c>
      <c r="K29" s="259">
        <f>J29</f>
        <v>0</v>
      </c>
      <c r="L29" s="259">
        <v>0</v>
      </c>
      <c r="M29" s="259">
        <v>2114.63</v>
      </c>
      <c r="N29" s="259">
        <f>ROUND(SUM(L29:M29),5)</f>
        <v>2114.63</v>
      </c>
      <c r="O29" s="259">
        <v>0</v>
      </c>
      <c r="P29" s="259">
        <v>0</v>
      </c>
      <c r="Q29" s="259">
        <v>0</v>
      </c>
      <c r="R29" s="259">
        <v>0</v>
      </c>
      <c r="S29" s="259">
        <f>ROUND(SUM(O29:R29),5)</f>
        <v>0</v>
      </c>
      <c r="T29" s="259">
        <f>ROUND(I29+K29+N29+S29,5)</f>
        <v>2114.63</v>
      </c>
    </row>
    <row r="30" spans="1:20" x14ac:dyDescent="0.25">
      <c r="A30" s="258"/>
      <c r="B30" s="258"/>
      <c r="C30" s="258"/>
      <c r="D30" s="258"/>
      <c r="E30" s="258"/>
      <c r="F30" s="258" t="s">
        <v>117</v>
      </c>
      <c r="G30" s="258"/>
      <c r="H30" s="259">
        <v>0</v>
      </c>
      <c r="I30" s="259">
        <f>H30</f>
        <v>0</v>
      </c>
      <c r="J30" s="259">
        <v>0</v>
      </c>
      <c r="K30" s="259">
        <f>J30</f>
        <v>0</v>
      </c>
      <c r="L30" s="259">
        <v>0</v>
      </c>
      <c r="M30" s="259">
        <v>806.66</v>
      </c>
      <c r="N30" s="259">
        <f>ROUND(SUM(L30:M30),5)</f>
        <v>806.66</v>
      </c>
      <c r="O30" s="259">
        <v>0</v>
      </c>
      <c r="P30" s="259">
        <v>0</v>
      </c>
      <c r="Q30" s="259">
        <v>0</v>
      </c>
      <c r="R30" s="259">
        <v>0</v>
      </c>
      <c r="S30" s="259">
        <f>ROUND(SUM(O30:R30),5)</f>
        <v>0</v>
      </c>
      <c r="T30" s="259">
        <f>ROUND(I30+K30+N30+S30,5)</f>
        <v>806.66</v>
      </c>
    </row>
    <row r="31" spans="1:20" x14ac:dyDescent="0.25">
      <c r="A31" s="258"/>
      <c r="B31" s="258"/>
      <c r="C31" s="258"/>
      <c r="D31" s="258"/>
      <c r="E31" s="258"/>
      <c r="F31" s="258" t="s">
        <v>118</v>
      </c>
      <c r="G31" s="258"/>
      <c r="H31" s="259">
        <v>0</v>
      </c>
      <c r="I31" s="259">
        <f>H31</f>
        <v>0</v>
      </c>
      <c r="J31" s="259">
        <v>0</v>
      </c>
      <c r="K31" s="259">
        <f>J31</f>
        <v>0</v>
      </c>
      <c r="L31" s="259">
        <v>0</v>
      </c>
      <c r="M31" s="259">
        <v>561.29999999999995</v>
      </c>
      <c r="N31" s="259">
        <f>ROUND(SUM(L31:M31),5)</f>
        <v>561.29999999999995</v>
      </c>
      <c r="O31" s="259">
        <v>0</v>
      </c>
      <c r="P31" s="259">
        <v>0</v>
      </c>
      <c r="Q31" s="259">
        <v>0</v>
      </c>
      <c r="R31" s="259">
        <v>0</v>
      </c>
      <c r="S31" s="259">
        <f>ROUND(SUM(O31:R31),5)</f>
        <v>0</v>
      </c>
      <c r="T31" s="259">
        <f>ROUND(I31+K31+N31+S31,5)</f>
        <v>561.29999999999995</v>
      </c>
    </row>
    <row r="32" spans="1:20" x14ac:dyDescent="0.25">
      <c r="A32" s="258"/>
      <c r="B32" s="258"/>
      <c r="C32" s="258"/>
      <c r="D32" s="258"/>
      <c r="E32" s="258"/>
      <c r="F32" s="258" t="s">
        <v>119</v>
      </c>
      <c r="G32" s="258"/>
      <c r="H32" s="259">
        <v>0</v>
      </c>
      <c r="I32" s="259">
        <f>H32</f>
        <v>0</v>
      </c>
      <c r="J32" s="259">
        <v>0</v>
      </c>
      <c r="K32" s="259">
        <f>J32</f>
        <v>0</v>
      </c>
      <c r="L32" s="259">
        <v>0</v>
      </c>
      <c r="M32" s="259">
        <v>277.8</v>
      </c>
      <c r="N32" s="259">
        <f>ROUND(SUM(L32:M32),5)</f>
        <v>277.8</v>
      </c>
      <c r="O32" s="259">
        <v>0</v>
      </c>
      <c r="P32" s="259">
        <v>0</v>
      </c>
      <c r="Q32" s="259">
        <v>0</v>
      </c>
      <c r="R32" s="259">
        <v>0</v>
      </c>
      <c r="S32" s="259">
        <f>ROUND(SUM(O32:R32),5)</f>
        <v>0</v>
      </c>
      <c r="T32" s="259">
        <f>ROUND(I32+K32+N32+S32,5)</f>
        <v>277.8</v>
      </c>
    </row>
    <row r="33" spans="1:20" ht="15.75" thickBot="1" x14ac:dyDescent="0.3">
      <c r="A33" s="258"/>
      <c r="B33" s="258"/>
      <c r="C33" s="258"/>
      <c r="D33" s="258"/>
      <c r="E33" s="258"/>
      <c r="F33" s="258" t="s">
        <v>123</v>
      </c>
      <c r="G33" s="258"/>
      <c r="H33" s="260">
        <v>0</v>
      </c>
      <c r="I33" s="260">
        <f>H33</f>
        <v>0</v>
      </c>
      <c r="J33" s="260">
        <v>0</v>
      </c>
      <c r="K33" s="260">
        <f>J33</f>
        <v>0</v>
      </c>
      <c r="L33" s="260">
        <v>0</v>
      </c>
      <c r="M33" s="260">
        <v>431.25</v>
      </c>
      <c r="N33" s="260">
        <f>ROUND(SUM(L33:M33),5)</f>
        <v>431.25</v>
      </c>
      <c r="O33" s="260">
        <v>0</v>
      </c>
      <c r="P33" s="260">
        <v>0</v>
      </c>
      <c r="Q33" s="260">
        <v>0</v>
      </c>
      <c r="R33" s="260">
        <v>0</v>
      </c>
      <c r="S33" s="260">
        <f>ROUND(SUM(O33:R33),5)</f>
        <v>0</v>
      </c>
      <c r="T33" s="260">
        <f>ROUND(I33+K33+N33+S33,5)</f>
        <v>431.25</v>
      </c>
    </row>
    <row r="34" spans="1:20" x14ac:dyDescent="0.25">
      <c r="A34" s="258"/>
      <c r="B34" s="258"/>
      <c r="C34" s="258"/>
      <c r="D34" s="258"/>
      <c r="E34" s="258" t="s">
        <v>127</v>
      </c>
      <c r="F34" s="258"/>
      <c r="G34" s="258"/>
      <c r="H34" s="259">
        <f>ROUND(SUM(H21:H33),5)</f>
        <v>0</v>
      </c>
      <c r="I34" s="259">
        <f>H34</f>
        <v>0</v>
      </c>
      <c r="J34" s="259">
        <f>ROUND(SUM(J21:J33),5)</f>
        <v>0</v>
      </c>
      <c r="K34" s="259">
        <f>J34</f>
        <v>0</v>
      </c>
      <c r="L34" s="259">
        <f>ROUND(SUM(L21:L33),5)</f>
        <v>0</v>
      </c>
      <c r="M34" s="259">
        <f>ROUND(SUM(M21:M33),5)</f>
        <v>226811.57</v>
      </c>
      <c r="N34" s="259">
        <f>ROUND(SUM(L34:M34),5)</f>
        <v>226811.57</v>
      </c>
      <c r="O34" s="259">
        <f>ROUND(SUM(O21:O33),5)</f>
        <v>0</v>
      </c>
      <c r="P34" s="259">
        <f>ROUND(SUM(P21:P33),5)</f>
        <v>0</v>
      </c>
      <c r="Q34" s="259">
        <f>ROUND(SUM(Q21:Q33),5)</f>
        <v>0</v>
      </c>
      <c r="R34" s="259">
        <f>ROUND(SUM(R21:R33),5)</f>
        <v>0</v>
      </c>
      <c r="S34" s="259">
        <f>ROUND(SUM(O34:R34),5)</f>
        <v>0</v>
      </c>
      <c r="T34" s="259">
        <f>ROUND(I34+K34+N34+S34,5)</f>
        <v>226811.57</v>
      </c>
    </row>
    <row r="35" spans="1:20" x14ac:dyDescent="0.25">
      <c r="A35" s="258"/>
      <c r="B35" s="258"/>
      <c r="C35" s="258"/>
      <c r="D35" s="258"/>
      <c r="E35" s="258" t="s">
        <v>128</v>
      </c>
      <c r="F35" s="258"/>
      <c r="G35" s="258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</row>
    <row r="36" spans="1:20" x14ac:dyDescent="0.25">
      <c r="A36" s="258"/>
      <c r="B36" s="258"/>
      <c r="C36" s="258"/>
      <c r="D36" s="258"/>
      <c r="E36" s="258"/>
      <c r="F36" s="258" t="s">
        <v>129</v>
      </c>
      <c r="G36" s="258"/>
      <c r="H36" s="259">
        <v>0</v>
      </c>
      <c r="I36" s="259">
        <f>H36</f>
        <v>0</v>
      </c>
      <c r="J36" s="259">
        <v>0</v>
      </c>
      <c r="K36" s="259">
        <f>J36</f>
        <v>0</v>
      </c>
      <c r="L36" s="259">
        <v>0</v>
      </c>
      <c r="M36" s="259">
        <v>2328.33</v>
      </c>
      <c r="N36" s="259">
        <f>ROUND(SUM(L36:M36),5)</f>
        <v>2328.33</v>
      </c>
      <c r="O36" s="259">
        <v>0</v>
      </c>
      <c r="P36" s="259">
        <v>0</v>
      </c>
      <c r="Q36" s="259">
        <v>0</v>
      </c>
      <c r="R36" s="259">
        <v>0</v>
      </c>
      <c r="S36" s="259">
        <f>ROUND(SUM(O36:R36),5)</f>
        <v>0</v>
      </c>
      <c r="T36" s="259">
        <f>ROUND(I36+K36+N36+S36,5)</f>
        <v>2328.33</v>
      </c>
    </row>
    <row r="37" spans="1:20" x14ac:dyDescent="0.25">
      <c r="A37" s="258"/>
      <c r="B37" s="258"/>
      <c r="C37" s="258"/>
      <c r="D37" s="258"/>
      <c r="E37" s="258"/>
      <c r="F37" s="258" t="s">
        <v>130</v>
      </c>
      <c r="G37" s="258"/>
      <c r="H37" s="259">
        <v>0</v>
      </c>
      <c r="I37" s="259">
        <f>H37</f>
        <v>0</v>
      </c>
      <c r="J37" s="259">
        <v>0</v>
      </c>
      <c r="K37" s="259">
        <f>J37</f>
        <v>0</v>
      </c>
      <c r="L37" s="259">
        <v>0</v>
      </c>
      <c r="M37" s="259">
        <v>5506.83</v>
      </c>
      <c r="N37" s="259">
        <f>ROUND(SUM(L37:M37),5)</f>
        <v>5506.83</v>
      </c>
      <c r="O37" s="259">
        <v>0</v>
      </c>
      <c r="P37" s="259">
        <v>0</v>
      </c>
      <c r="Q37" s="259">
        <v>0</v>
      </c>
      <c r="R37" s="259">
        <v>0</v>
      </c>
      <c r="S37" s="259">
        <f>ROUND(SUM(O37:R37),5)</f>
        <v>0</v>
      </c>
      <c r="T37" s="259">
        <f>ROUND(I37+K37+N37+S37,5)</f>
        <v>5506.83</v>
      </c>
    </row>
    <row r="38" spans="1:20" x14ac:dyDescent="0.25">
      <c r="A38" s="258"/>
      <c r="B38" s="258"/>
      <c r="C38" s="258"/>
      <c r="D38" s="258"/>
      <c r="E38" s="258"/>
      <c r="F38" s="258" t="s">
        <v>132</v>
      </c>
      <c r="G38" s="258"/>
      <c r="H38" s="259">
        <v>0</v>
      </c>
      <c r="I38" s="259">
        <f>H38</f>
        <v>0</v>
      </c>
      <c r="J38" s="259">
        <v>0</v>
      </c>
      <c r="K38" s="259">
        <f>J38</f>
        <v>0</v>
      </c>
      <c r="L38" s="259">
        <v>0</v>
      </c>
      <c r="M38" s="259">
        <v>356.06</v>
      </c>
      <c r="N38" s="259">
        <f>ROUND(SUM(L38:M38),5)</f>
        <v>356.06</v>
      </c>
      <c r="O38" s="259">
        <v>0</v>
      </c>
      <c r="P38" s="259">
        <v>0</v>
      </c>
      <c r="Q38" s="259">
        <v>0</v>
      </c>
      <c r="R38" s="259">
        <v>0</v>
      </c>
      <c r="S38" s="259">
        <f>ROUND(SUM(O38:R38),5)</f>
        <v>0</v>
      </c>
      <c r="T38" s="259">
        <f>ROUND(I38+K38+N38+S38,5)</f>
        <v>356.06</v>
      </c>
    </row>
    <row r="39" spans="1:20" x14ac:dyDescent="0.25">
      <c r="A39" s="258"/>
      <c r="B39" s="258"/>
      <c r="C39" s="258"/>
      <c r="D39" s="258"/>
      <c r="E39" s="258"/>
      <c r="F39" s="258" t="s">
        <v>133</v>
      </c>
      <c r="G39" s="258"/>
      <c r="H39" s="259">
        <v>0</v>
      </c>
      <c r="I39" s="259">
        <f>H39</f>
        <v>0</v>
      </c>
      <c r="J39" s="259">
        <v>0</v>
      </c>
      <c r="K39" s="259">
        <f>J39</f>
        <v>0</v>
      </c>
      <c r="L39" s="259">
        <v>0</v>
      </c>
      <c r="M39" s="259">
        <v>107.96</v>
      </c>
      <c r="N39" s="259">
        <f>ROUND(SUM(L39:M39),5)</f>
        <v>107.96</v>
      </c>
      <c r="O39" s="259">
        <v>0</v>
      </c>
      <c r="P39" s="259">
        <v>0</v>
      </c>
      <c r="Q39" s="259">
        <v>0</v>
      </c>
      <c r="R39" s="259">
        <v>0</v>
      </c>
      <c r="S39" s="259">
        <f>ROUND(SUM(O39:R39),5)</f>
        <v>0</v>
      </c>
      <c r="T39" s="259">
        <f>ROUND(I39+K39+N39+S39,5)</f>
        <v>107.96</v>
      </c>
    </row>
    <row r="40" spans="1:20" x14ac:dyDescent="0.25">
      <c r="A40" s="258"/>
      <c r="B40" s="258"/>
      <c r="C40" s="258"/>
      <c r="D40" s="258"/>
      <c r="E40" s="258"/>
      <c r="F40" s="258" t="s">
        <v>134</v>
      </c>
      <c r="G40" s="258"/>
      <c r="H40" s="259">
        <v>0</v>
      </c>
      <c r="I40" s="259">
        <f>H40</f>
        <v>0</v>
      </c>
      <c r="J40" s="259">
        <v>0</v>
      </c>
      <c r="K40" s="259">
        <f>J40</f>
        <v>0</v>
      </c>
      <c r="L40" s="259">
        <v>0</v>
      </c>
      <c r="M40" s="259">
        <v>1425.41</v>
      </c>
      <c r="N40" s="259">
        <f>ROUND(SUM(L40:M40),5)</f>
        <v>1425.41</v>
      </c>
      <c r="O40" s="259">
        <v>0</v>
      </c>
      <c r="P40" s="259">
        <v>0</v>
      </c>
      <c r="Q40" s="259">
        <v>0</v>
      </c>
      <c r="R40" s="259">
        <v>0</v>
      </c>
      <c r="S40" s="259">
        <f>ROUND(SUM(O40:R40),5)</f>
        <v>0</v>
      </c>
      <c r="T40" s="259">
        <f>ROUND(I40+K40+N40+S40,5)</f>
        <v>1425.41</v>
      </c>
    </row>
    <row r="41" spans="1:20" x14ac:dyDescent="0.25">
      <c r="A41" s="258"/>
      <c r="B41" s="258"/>
      <c r="C41" s="258"/>
      <c r="D41" s="258"/>
      <c r="E41" s="258"/>
      <c r="F41" s="258" t="s">
        <v>135</v>
      </c>
      <c r="G41" s="258"/>
      <c r="H41" s="259">
        <v>0</v>
      </c>
      <c r="I41" s="259">
        <f>H41</f>
        <v>0</v>
      </c>
      <c r="J41" s="259">
        <v>0</v>
      </c>
      <c r="K41" s="259">
        <f>J41</f>
        <v>0</v>
      </c>
      <c r="L41" s="259">
        <v>0</v>
      </c>
      <c r="M41" s="259">
        <v>104.93</v>
      </c>
      <c r="N41" s="259">
        <f>ROUND(SUM(L41:M41),5)</f>
        <v>104.93</v>
      </c>
      <c r="O41" s="259">
        <v>0</v>
      </c>
      <c r="P41" s="259">
        <v>0</v>
      </c>
      <c r="Q41" s="259">
        <v>0</v>
      </c>
      <c r="R41" s="259">
        <v>0</v>
      </c>
      <c r="S41" s="259">
        <f>ROUND(SUM(O41:R41),5)</f>
        <v>0</v>
      </c>
      <c r="T41" s="259">
        <f>ROUND(I41+K41+N41+S41,5)</f>
        <v>104.93</v>
      </c>
    </row>
    <row r="42" spans="1:20" x14ac:dyDescent="0.25">
      <c r="A42" s="258"/>
      <c r="B42" s="258"/>
      <c r="C42" s="258"/>
      <c r="D42" s="258"/>
      <c r="E42" s="258"/>
      <c r="F42" s="258" t="s">
        <v>136</v>
      </c>
      <c r="G42" s="258"/>
      <c r="H42" s="259">
        <v>0</v>
      </c>
      <c r="I42" s="259">
        <f>H42</f>
        <v>0</v>
      </c>
      <c r="J42" s="259">
        <v>0</v>
      </c>
      <c r="K42" s="259">
        <f>J42</f>
        <v>0</v>
      </c>
      <c r="L42" s="259">
        <v>0</v>
      </c>
      <c r="M42" s="259">
        <v>36.15</v>
      </c>
      <c r="N42" s="259">
        <f>ROUND(SUM(L42:M42),5)</f>
        <v>36.15</v>
      </c>
      <c r="O42" s="259">
        <v>0</v>
      </c>
      <c r="P42" s="259">
        <v>0</v>
      </c>
      <c r="Q42" s="259">
        <v>0</v>
      </c>
      <c r="R42" s="259">
        <v>0</v>
      </c>
      <c r="S42" s="259">
        <f>ROUND(SUM(O42:R42),5)</f>
        <v>0</v>
      </c>
      <c r="T42" s="259">
        <f>ROUND(I42+K42+N42+S42,5)</f>
        <v>36.15</v>
      </c>
    </row>
    <row r="43" spans="1:20" x14ac:dyDescent="0.25">
      <c r="A43" s="258"/>
      <c r="B43" s="258"/>
      <c r="C43" s="258"/>
      <c r="D43" s="258"/>
      <c r="E43" s="258"/>
      <c r="F43" s="258" t="s">
        <v>138</v>
      </c>
      <c r="G43" s="258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59"/>
      <c r="T43" s="259"/>
    </row>
    <row r="44" spans="1:20" x14ac:dyDescent="0.25">
      <c r="A44" s="258"/>
      <c r="B44" s="258"/>
      <c r="C44" s="258"/>
      <c r="D44" s="258"/>
      <c r="E44" s="258"/>
      <c r="F44" s="258"/>
      <c r="G44" s="258" t="s">
        <v>140</v>
      </c>
      <c r="H44" s="259">
        <v>0</v>
      </c>
      <c r="I44" s="259">
        <f>H44</f>
        <v>0</v>
      </c>
      <c r="J44" s="259">
        <v>0</v>
      </c>
      <c r="K44" s="259">
        <f>J44</f>
        <v>0</v>
      </c>
      <c r="L44" s="259">
        <v>0</v>
      </c>
      <c r="M44" s="259">
        <v>0</v>
      </c>
      <c r="N44" s="259">
        <f>ROUND(SUM(L44:M44),5)</f>
        <v>0</v>
      </c>
      <c r="O44" s="259">
        <v>0</v>
      </c>
      <c r="P44" s="259">
        <v>400</v>
      </c>
      <c r="Q44" s="259">
        <v>0</v>
      </c>
      <c r="R44" s="259">
        <v>0</v>
      </c>
      <c r="S44" s="259">
        <f>ROUND(SUM(O44:R44),5)</f>
        <v>400</v>
      </c>
      <c r="T44" s="259">
        <f>ROUND(I44+K44+N44+S44,5)</f>
        <v>400</v>
      </c>
    </row>
    <row r="45" spans="1:20" x14ac:dyDescent="0.25">
      <c r="A45" s="258"/>
      <c r="B45" s="258"/>
      <c r="C45" s="258"/>
      <c r="D45" s="258"/>
      <c r="E45" s="258"/>
      <c r="F45" s="258"/>
      <c r="G45" s="258" t="s">
        <v>141</v>
      </c>
      <c r="H45" s="259">
        <v>0</v>
      </c>
      <c r="I45" s="259">
        <f>H45</f>
        <v>0</v>
      </c>
      <c r="J45" s="259">
        <v>0</v>
      </c>
      <c r="K45" s="259">
        <f>J45</f>
        <v>0</v>
      </c>
      <c r="L45" s="259">
        <v>0</v>
      </c>
      <c r="M45" s="259">
        <v>0</v>
      </c>
      <c r="N45" s="259">
        <f>ROUND(SUM(L45:M45),5)</f>
        <v>0</v>
      </c>
      <c r="O45" s="259">
        <v>0</v>
      </c>
      <c r="P45" s="259">
        <v>0</v>
      </c>
      <c r="Q45" s="259">
        <v>834</v>
      </c>
      <c r="R45" s="259">
        <v>0</v>
      </c>
      <c r="S45" s="259">
        <f>ROUND(SUM(O45:R45),5)</f>
        <v>834</v>
      </c>
      <c r="T45" s="259">
        <f>ROUND(I45+K45+N45+S45,5)</f>
        <v>834</v>
      </c>
    </row>
    <row r="46" spans="1:20" ht="15.75" thickBot="1" x14ac:dyDescent="0.3">
      <c r="A46" s="258"/>
      <c r="B46" s="258"/>
      <c r="C46" s="258"/>
      <c r="D46" s="258"/>
      <c r="E46" s="258"/>
      <c r="F46" s="258"/>
      <c r="G46" s="258" t="s">
        <v>142</v>
      </c>
      <c r="H46" s="259">
        <v>0</v>
      </c>
      <c r="I46" s="259">
        <f>H46</f>
        <v>0</v>
      </c>
      <c r="J46" s="259">
        <v>0</v>
      </c>
      <c r="K46" s="259">
        <f>J46</f>
        <v>0</v>
      </c>
      <c r="L46" s="259">
        <v>0</v>
      </c>
      <c r="M46" s="259">
        <v>0</v>
      </c>
      <c r="N46" s="259">
        <f>ROUND(SUM(L46:M46),5)</f>
        <v>0</v>
      </c>
      <c r="O46" s="259">
        <v>0</v>
      </c>
      <c r="P46" s="259">
        <v>900</v>
      </c>
      <c r="Q46" s="259">
        <v>0</v>
      </c>
      <c r="R46" s="259">
        <v>9.85</v>
      </c>
      <c r="S46" s="259">
        <f>ROUND(SUM(O46:R46),5)</f>
        <v>909.85</v>
      </c>
      <c r="T46" s="259">
        <f>ROUND(I46+K46+N46+S46,5)</f>
        <v>909.85</v>
      </c>
    </row>
    <row r="47" spans="1:20" ht="15.75" thickBot="1" x14ac:dyDescent="0.3">
      <c r="A47" s="258"/>
      <c r="B47" s="258"/>
      <c r="C47" s="258"/>
      <c r="D47" s="258"/>
      <c r="E47" s="258"/>
      <c r="F47" s="258" t="s">
        <v>146</v>
      </c>
      <c r="G47" s="258"/>
      <c r="H47" s="262">
        <f>ROUND(SUM(H43:H46),5)</f>
        <v>0</v>
      </c>
      <c r="I47" s="262">
        <f>H47</f>
        <v>0</v>
      </c>
      <c r="J47" s="262">
        <f>ROUND(SUM(J43:J46),5)</f>
        <v>0</v>
      </c>
      <c r="K47" s="262">
        <f>J47</f>
        <v>0</v>
      </c>
      <c r="L47" s="262">
        <f>ROUND(SUM(L43:L46),5)</f>
        <v>0</v>
      </c>
      <c r="M47" s="262">
        <f>ROUND(SUM(M43:M46),5)</f>
        <v>0</v>
      </c>
      <c r="N47" s="262">
        <f>ROUND(SUM(L47:M47),5)</f>
        <v>0</v>
      </c>
      <c r="O47" s="262">
        <f>ROUND(SUM(O43:O46),5)</f>
        <v>0</v>
      </c>
      <c r="P47" s="262">
        <f>ROUND(SUM(P43:P46),5)</f>
        <v>1300</v>
      </c>
      <c r="Q47" s="262">
        <f>ROUND(SUM(Q43:Q46),5)</f>
        <v>834</v>
      </c>
      <c r="R47" s="262">
        <f>ROUND(SUM(R43:R46),5)</f>
        <v>9.85</v>
      </c>
      <c r="S47" s="262">
        <f>ROUND(SUM(O47:R47),5)</f>
        <v>2143.85</v>
      </c>
      <c r="T47" s="262">
        <f>ROUND(I47+K47+N47+S47,5)</f>
        <v>2143.85</v>
      </c>
    </row>
    <row r="48" spans="1:20" x14ac:dyDescent="0.25">
      <c r="A48" s="258"/>
      <c r="B48" s="258"/>
      <c r="C48" s="258"/>
      <c r="D48" s="258"/>
      <c r="E48" s="258" t="s">
        <v>149</v>
      </c>
      <c r="F48" s="258"/>
      <c r="G48" s="258"/>
      <c r="H48" s="259">
        <f>ROUND(SUM(H35:H42)+H47,5)</f>
        <v>0</v>
      </c>
      <c r="I48" s="259">
        <f>H48</f>
        <v>0</v>
      </c>
      <c r="J48" s="259">
        <f>ROUND(SUM(J35:J42)+J47,5)</f>
        <v>0</v>
      </c>
      <c r="K48" s="259">
        <f>J48</f>
        <v>0</v>
      </c>
      <c r="L48" s="259">
        <f>ROUND(SUM(L35:L42)+L47,5)</f>
        <v>0</v>
      </c>
      <c r="M48" s="259">
        <f>ROUND(SUM(M35:M42)+M47,5)</f>
        <v>9865.67</v>
      </c>
      <c r="N48" s="259">
        <f>ROUND(SUM(L48:M48),5)</f>
        <v>9865.67</v>
      </c>
      <c r="O48" s="259">
        <f>ROUND(SUM(O35:O42)+O47,5)</f>
        <v>0</v>
      </c>
      <c r="P48" s="259">
        <f>ROUND(SUM(P35:P42)+P47,5)</f>
        <v>1300</v>
      </c>
      <c r="Q48" s="259">
        <f>ROUND(SUM(Q35:Q42)+Q47,5)</f>
        <v>834</v>
      </c>
      <c r="R48" s="259">
        <f>ROUND(SUM(R35:R42)+R47,5)</f>
        <v>9.85</v>
      </c>
      <c r="S48" s="259">
        <f>ROUND(SUM(O48:R48),5)</f>
        <v>2143.85</v>
      </c>
      <c r="T48" s="259">
        <f>ROUND(I48+K48+N48+S48,5)</f>
        <v>12009.52</v>
      </c>
    </row>
    <row r="49" spans="1:20" x14ac:dyDescent="0.25">
      <c r="A49" s="258"/>
      <c r="B49" s="258"/>
      <c r="C49" s="258"/>
      <c r="D49" s="258"/>
      <c r="E49" s="258" t="s">
        <v>150</v>
      </c>
      <c r="F49" s="258"/>
      <c r="G49" s="258"/>
      <c r="H49" s="259"/>
      <c r="I49" s="259"/>
      <c r="J49" s="259"/>
      <c r="K49" s="259"/>
      <c r="L49" s="259"/>
      <c r="M49" s="259"/>
      <c r="N49" s="259"/>
      <c r="O49" s="259"/>
      <c r="P49" s="259"/>
      <c r="Q49" s="259"/>
      <c r="R49" s="259"/>
      <c r="S49" s="259"/>
      <c r="T49" s="259"/>
    </row>
    <row r="50" spans="1:20" x14ac:dyDescent="0.25">
      <c r="A50" s="258"/>
      <c r="B50" s="258"/>
      <c r="C50" s="258"/>
      <c r="D50" s="258"/>
      <c r="E50" s="258"/>
      <c r="F50" s="258" t="s">
        <v>151</v>
      </c>
      <c r="G50" s="258"/>
      <c r="H50" s="259">
        <v>0</v>
      </c>
      <c r="I50" s="259">
        <f>H50</f>
        <v>0</v>
      </c>
      <c r="J50" s="259">
        <v>0</v>
      </c>
      <c r="K50" s="259">
        <f>J50</f>
        <v>0</v>
      </c>
      <c r="L50" s="259">
        <v>0</v>
      </c>
      <c r="M50" s="259">
        <v>16996.91</v>
      </c>
      <c r="N50" s="259">
        <f>ROUND(SUM(L50:M50),5)</f>
        <v>16996.91</v>
      </c>
      <c r="O50" s="259">
        <v>0</v>
      </c>
      <c r="P50" s="259">
        <v>0</v>
      </c>
      <c r="Q50" s="259">
        <v>0</v>
      </c>
      <c r="R50" s="259">
        <v>0</v>
      </c>
      <c r="S50" s="259">
        <f>ROUND(SUM(O50:R50),5)</f>
        <v>0</v>
      </c>
      <c r="T50" s="259">
        <f>ROUND(I50+K50+N50+S50,5)</f>
        <v>16996.91</v>
      </c>
    </row>
    <row r="51" spans="1:20" x14ac:dyDescent="0.25">
      <c r="A51" s="258"/>
      <c r="B51" s="258"/>
      <c r="C51" s="258"/>
      <c r="D51" s="258"/>
      <c r="E51" s="258"/>
      <c r="F51" s="258" t="s">
        <v>153</v>
      </c>
      <c r="G51" s="258"/>
      <c r="H51" s="259">
        <v>0</v>
      </c>
      <c r="I51" s="259">
        <f>H51</f>
        <v>0</v>
      </c>
      <c r="J51" s="259">
        <v>0</v>
      </c>
      <c r="K51" s="259">
        <f>J51</f>
        <v>0</v>
      </c>
      <c r="L51" s="259">
        <v>0</v>
      </c>
      <c r="M51" s="259">
        <v>787.93</v>
      </c>
      <c r="N51" s="259">
        <f>ROUND(SUM(L51:M51),5)</f>
        <v>787.93</v>
      </c>
      <c r="O51" s="259">
        <v>0</v>
      </c>
      <c r="P51" s="259">
        <v>0</v>
      </c>
      <c r="Q51" s="259">
        <v>0</v>
      </c>
      <c r="R51" s="259">
        <v>0</v>
      </c>
      <c r="S51" s="259">
        <f>ROUND(SUM(O51:R51),5)</f>
        <v>0</v>
      </c>
      <c r="T51" s="259">
        <f>ROUND(I51+K51+N51+S51,5)</f>
        <v>787.93</v>
      </c>
    </row>
    <row r="52" spans="1:20" x14ac:dyDescent="0.25">
      <c r="A52" s="258"/>
      <c r="B52" s="258"/>
      <c r="C52" s="258"/>
      <c r="D52" s="258"/>
      <c r="E52" s="258"/>
      <c r="F52" s="258" t="s">
        <v>154</v>
      </c>
      <c r="G52" s="258"/>
      <c r="H52" s="259">
        <v>0</v>
      </c>
      <c r="I52" s="259">
        <f>H52</f>
        <v>0</v>
      </c>
      <c r="J52" s="259">
        <v>0</v>
      </c>
      <c r="K52" s="259">
        <f>J52</f>
        <v>0</v>
      </c>
      <c r="L52" s="259">
        <v>0</v>
      </c>
      <c r="M52" s="259">
        <v>238.07</v>
      </c>
      <c r="N52" s="259">
        <f>ROUND(SUM(L52:M52),5)</f>
        <v>238.07</v>
      </c>
      <c r="O52" s="259">
        <v>0</v>
      </c>
      <c r="P52" s="259">
        <v>0</v>
      </c>
      <c r="Q52" s="259">
        <v>0</v>
      </c>
      <c r="R52" s="259">
        <v>0</v>
      </c>
      <c r="S52" s="259">
        <f>ROUND(SUM(O52:R52),5)</f>
        <v>0</v>
      </c>
      <c r="T52" s="259">
        <f>ROUND(I52+K52+N52+S52,5)</f>
        <v>238.07</v>
      </c>
    </row>
    <row r="53" spans="1:20" x14ac:dyDescent="0.25">
      <c r="A53" s="258"/>
      <c r="B53" s="258"/>
      <c r="C53" s="258"/>
      <c r="D53" s="258"/>
      <c r="E53" s="258"/>
      <c r="F53" s="258" t="s">
        <v>155</v>
      </c>
      <c r="G53" s="258"/>
      <c r="H53" s="259">
        <v>0</v>
      </c>
      <c r="I53" s="259">
        <f>H53</f>
        <v>0</v>
      </c>
      <c r="J53" s="259">
        <v>0</v>
      </c>
      <c r="K53" s="259">
        <f>J53</f>
        <v>0</v>
      </c>
      <c r="L53" s="259">
        <v>0</v>
      </c>
      <c r="M53" s="259">
        <v>3552.35</v>
      </c>
      <c r="N53" s="259">
        <f>ROUND(SUM(L53:M53),5)</f>
        <v>3552.35</v>
      </c>
      <c r="O53" s="259">
        <v>0</v>
      </c>
      <c r="P53" s="259">
        <v>0</v>
      </c>
      <c r="Q53" s="259">
        <v>0</v>
      </c>
      <c r="R53" s="259">
        <v>0</v>
      </c>
      <c r="S53" s="259">
        <f>ROUND(SUM(O53:R53),5)</f>
        <v>0</v>
      </c>
      <c r="T53" s="259">
        <f>ROUND(I53+K53+N53+S53,5)</f>
        <v>3552.35</v>
      </c>
    </row>
    <row r="54" spans="1:20" x14ac:dyDescent="0.25">
      <c r="A54" s="258"/>
      <c r="B54" s="258"/>
      <c r="C54" s="258"/>
      <c r="D54" s="258"/>
      <c r="E54" s="258"/>
      <c r="F54" s="258" t="s">
        <v>156</v>
      </c>
      <c r="G54" s="258"/>
      <c r="H54" s="259">
        <v>0</v>
      </c>
      <c r="I54" s="259">
        <f>H54</f>
        <v>0</v>
      </c>
      <c r="J54" s="259">
        <v>0</v>
      </c>
      <c r="K54" s="259">
        <f>J54</f>
        <v>0</v>
      </c>
      <c r="L54" s="259">
        <v>0</v>
      </c>
      <c r="M54" s="259">
        <v>137.44</v>
      </c>
      <c r="N54" s="259">
        <f>ROUND(SUM(L54:M54),5)</f>
        <v>137.44</v>
      </c>
      <c r="O54" s="259">
        <v>0</v>
      </c>
      <c r="P54" s="259">
        <v>0</v>
      </c>
      <c r="Q54" s="259">
        <v>0</v>
      </c>
      <c r="R54" s="259">
        <v>0</v>
      </c>
      <c r="S54" s="259">
        <f>ROUND(SUM(O54:R54),5)</f>
        <v>0</v>
      </c>
      <c r="T54" s="259">
        <f>ROUND(I54+K54+N54+S54,5)</f>
        <v>137.44</v>
      </c>
    </row>
    <row r="55" spans="1:20" x14ac:dyDescent="0.25">
      <c r="A55" s="258"/>
      <c r="B55" s="258"/>
      <c r="C55" s="258"/>
      <c r="D55" s="258"/>
      <c r="E55" s="258"/>
      <c r="F55" s="258" t="s">
        <v>157</v>
      </c>
      <c r="G55" s="258"/>
      <c r="H55" s="259">
        <v>0</v>
      </c>
      <c r="I55" s="259">
        <f>H55</f>
        <v>0</v>
      </c>
      <c r="J55" s="259">
        <v>0</v>
      </c>
      <c r="K55" s="259">
        <f>J55</f>
        <v>0</v>
      </c>
      <c r="L55" s="259">
        <v>0</v>
      </c>
      <c r="M55" s="259">
        <v>35.22</v>
      </c>
      <c r="N55" s="259">
        <f>ROUND(SUM(L55:M55),5)</f>
        <v>35.22</v>
      </c>
      <c r="O55" s="259">
        <v>0</v>
      </c>
      <c r="P55" s="259">
        <v>0</v>
      </c>
      <c r="Q55" s="259">
        <v>0</v>
      </c>
      <c r="R55" s="259">
        <v>0</v>
      </c>
      <c r="S55" s="259">
        <f>ROUND(SUM(O55:R55),5)</f>
        <v>0</v>
      </c>
      <c r="T55" s="259">
        <f>ROUND(I55+K55+N55+S55,5)</f>
        <v>35.22</v>
      </c>
    </row>
    <row r="56" spans="1:20" ht="15.75" thickBot="1" x14ac:dyDescent="0.3">
      <c r="A56" s="258"/>
      <c r="B56" s="258"/>
      <c r="C56" s="258"/>
      <c r="D56" s="258"/>
      <c r="E56" s="258"/>
      <c r="F56" s="258" t="s">
        <v>158</v>
      </c>
      <c r="G56" s="258"/>
      <c r="H56" s="260">
        <v>0</v>
      </c>
      <c r="I56" s="260">
        <f>H56</f>
        <v>0</v>
      </c>
      <c r="J56" s="260">
        <v>0</v>
      </c>
      <c r="K56" s="260">
        <f>J56</f>
        <v>0</v>
      </c>
      <c r="L56" s="260">
        <v>0</v>
      </c>
      <c r="M56" s="260">
        <v>100</v>
      </c>
      <c r="N56" s="260">
        <f>ROUND(SUM(L56:M56),5)</f>
        <v>100</v>
      </c>
      <c r="O56" s="260">
        <v>0</v>
      </c>
      <c r="P56" s="260">
        <v>0</v>
      </c>
      <c r="Q56" s="260">
        <v>0</v>
      </c>
      <c r="R56" s="260">
        <v>0</v>
      </c>
      <c r="S56" s="260">
        <f>ROUND(SUM(O56:R56),5)</f>
        <v>0</v>
      </c>
      <c r="T56" s="260">
        <f>ROUND(I56+K56+N56+S56,5)</f>
        <v>100</v>
      </c>
    </row>
    <row r="57" spans="1:20" x14ac:dyDescent="0.25">
      <c r="A57" s="258"/>
      <c r="B57" s="258"/>
      <c r="C57" s="258"/>
      <c r="D57" s="258"/>
      <c r="E57" s="258" t="s">
        <v>167</v>
      </c>
      <c r="F57" s="258"/>
      <c r="G57" s="258"/>
      <c r="H57" s="259">
        <f>ROUND(SUM(H49:H56),5)</f>
        <v>0</v>
      </c>
      <c r="I57" s="259">
        <f>H57</f>
        <v>0</v>
      </c>
      <c r="J57" s="259">
        <f>ROUND(SUM(J49:J56),5)</f>
        <v>0</v>
      </c>
      <c r="K57" s="259">
        <f>J57</f>
        <v>0</v>
      </c>
      <c r="L57" s="259">
        <f>ROUND(SUM(L49:L56),5)</f>
        <v>0</v>
      </c>
      <c r="M57" s="259">
        <f>ROUND(SUM(M49:M56),5)</f>
        <v>21847.919999999998</v>
      </c>
      <c r="N57" s="259">
        <f>ROUND(SUM(L57:M57),5)</f>
        <v>21847.919999999998</v>
      </c>
      <c r="O57" s="259">
        <f>ROUND(SUM(O49:O56),5)</f>
        <v>0</v>
      </c>
      <c r="P57" s="259">
        <f>ROUND(SUM(P49:P56),5)</f>
        <v>0</v>
      </c>
      <c r="Q57" s="259">
        <f>ROUND(SUM(Q49:Q56),5)</f>
        <v>0</v>
      </c>
      <c r="R57" s="259">
        <f>ROUND(SUM(R49:R56),5)</f>
        <v>0</v>
      </c>
      <c r="S57" s="259">
        <f>ROUND(SUM(O57:R57),5)</f>
        <v>0</v>
      </c>
      <c r="T57" s="259">
        <f>ROUND(I57+K57+N57+S57,5)</f>
        <v>21847.919999999998</v>
      </c>
    </row>
    <row r="58" spans="1:20" x14ac:dyDescent="0.25">
      <c r="A58" s="258"/>
      <c r="B58" s="258"/>
      <c r="C58" s="258"/>
      <c r="D58" s="258"/>
      <c r="E58" s="258" t="s">
        <v>168</v>
      </c>
      <c r="F58" s="258"/>
      <c r="G58" s="258"/>
      <c r="H58" s="259"/>
      <c r="I58" s="259"/>
      <c r="J58" s="259"/>
      <c r="K58" s="259"/>
      <c r="L58" s="259"/>
      <c r="M58" s="259"/>
      <c r="N58" s="259"/>
      <c r="O58" s="259"/>
      <c r="P58" s="259"/>
      <c r="Q58" s="259"/>
      <c r="R58" s="259"/>
      <c r="S58" s="259"/>
      <c r="T58" s="259"/>
    </row>
    <row r="59" spans="1:20" x14ac:dyDescent="0.25">
      <c r="A59" s="258"/>
      <c r="B59" s="258"/>
      <c r="C59" s="258"/>
      <c r="D59" s="258"/>
      <c r="E59" s="258"/>
      <c r="F59" s="258" t="s">
        <v>179</v>
      </c>
      <c r="G59" s="258"/>
      <c r="H59" s="259"/>
      <c r="I59" s="259"/>
      <c r="J59" s="259"/>
      <c r="K59" s="259"/>
      <c r="L59" s="259"/>
      <c r="M59" s="259"/>
      <c r="N59" s="259"/>
      <c r="O59" s="259"/>
      <c r="P59" s="259"/>
      <c r="Q59" s="259"/>
      <c r="R59" s="259"/>
      <c r="S59" s="259"/>
      <c r="T59" s="259"/>
    </row>
    <row r="60" spans="1:20" ht="15.75" thickBot="1" x14ac:dyDescent="0.3">
      <c r="A60" s="258"/>
      <c r="B60" s="258"/>
      <c r="C60" s="258"/>
      <c r="D60" s="258"/>
      <c r="E60" s="258"/>
      <c r="F60" s="258"/>
      <c r="G60" s="258" t="s">
        <v>181</v>
      </c>
      <c r="H60" s="260">
        <v>0</v>
      </c>
      <c r="I60" s="260">
        <f>H60</f>
        <v>0</v>
      </c>
      <c r="J60" s="260">
        <v>0</v>
      </c>
      <c r="K60" s="260">
        <f>J60</f>
        <v>0</v>
      </c>
      <c r="L60" s="260">
        <v>349.14</v>
      </c>
      <c r="M60" s="260">
        <v>0</v>
      </c>
      <c r="N60" s="260">
        <f>ROUND(SUM(L60:M60),5)</f>
        <v>349.14</v>
      </c>
      <c r="O60" s="260">
        <v>0</v>
      </c>
      <c r="P60" s="260">
        <v>0</v>
      </c>
      <c r="Q60" s="260">
        <v>0</v>
      </c>
      <c r="R60" s="260">
        <v>0</v>
      </c>
      <c r="S60" s="260">
        <f>ROUND(SUM(O60:R60),5)</f>
        <v>0</v>
      </c>
      <c r="T60" s="260">
        <f>ROUND(I60+K60+N60+S60,5)</f>
        <v>349.14</v>
      </c>
    </row>
    <row r="61" spans="1:20" x14ac:dyDescent="0.25">
      <c r="A61" s="258"/>
      <c r="B61" s="258"/>
      <c r="C61" s="258"/>
      <c r="D61" s="258"/>
      <c r="E61" s="258"/>
      <c r="F61" s="258" t="s">
        <v>183</v>
      </c>
      <c r="G61" s="258"/>
      <c r="H61" s="259">
        <f>ROUND(SUM(H59:H60),5)</f>
        <v>0</v>
      </c>
      <c r="I61" s="259">
        <f>H61</f>
        <v>0</v>
      </c>
      <c r="J61" s="259">
        <f>ROUND(SUM(J59:J60),5)</f>
        <v>0</v>
      </c>
      <c r="K61" s="259">
        <f>J61</f>
        <v>0</v>
      </c>
      <c r="L61" s="259">
        <f>ROUND(SUM(L59:L60),5)</f>
        <v>349.14</v>
      </c>
      <c r="M61" s="259">
        <f>ROUND(SUM(M59:M60),5)</f>
        <v>0</v>
      </c>
      <c r="N61" s="259">
        <f>ROUND(SUM(L61:M61),5)</f>
        <v>349.14</v>
      </c>
      <c r="O61" s="259">
        <f>ROUND(SUM(O59:O60),5)</f>
        <v>0</v>
      </c>
      <c r="P61" s="259">
        <f>ROUND(SUM(P59:P60),5)</f>
        <v>0</v>
      </c>
      <c r="Q61" s="259">
        <f>ROUND(SUM(Q59:Q60),5)</f>
        <v>0</v>
      </c>
      <c r="R61" s="259">
        <f>ROUND(SUM(R59:R60),5)</f>
        <v>0</v>
      </c>
      <c r="S61" s="259">
        <f>ROUND(SUM(O61:R61),5)</f>
        <v>0</v>
      </c>
      <c r="T61" s="259">
        <f>ROUND(I61+K61+N61+S61,5)</f>
        <v>349.14</v>
      </c>
    </row>
    <row r="62" spans="1:20" ht="15.75" thickBot="1" x14ac:dyDescent="0.3">
      <c r="A62" s="258"/>
      <c r="B62" s="258"/>
      <c r="C62" s="258"/>
      <c r="D62" s="258"/>
      <c r="E62" s="258"/>
      <c r="F62" s="258" t="s">
        <v>192</v>
      </c>
      <c r="G62" s="258"/>
      <c r="H62" s="260">
        <v>0</v>
      </c>
      <c r="I62" s="260">
        <f>H62</f>
        <v>0</v>
      </c>
      <c r="J62" s="260">
        <v>0</v>
      </c>
      <c r="K62" s="260">
        <f>J62</f>
        <v>0</v>
      </c>
      <c r="L62" s="260">
        <v>72.510000000000005</v>
      </c>
      <c r="M62" s="260">
        <v>0</v>
      </c>
      <c r="N62" s="260">
        <f>ROUND(SUM(L62:M62),5)</f>
        <v>72.510000000000005</v>
      </c>
      <c r="O62" s="260">
        <v>0</v>
      </c>
      <c r="P62" s="260">
        <v>0</v>
      </c>
      <c r="Q62" s="260">
        <v>0</v>
      </c>
      <c r="R62" s="260">
        <v>0</v>
      </c>
      <c r="S62" s="260">
        <f>ROUND(SUM(O62:R62),5)</f>
        <v>0</v>
      </c>
      <c r="T62" s="260">
        <f>ROUND(I62+K62+N62+S62,5)</f>
        <v>72.510000000000005</v>
      </c>
    </row>
    <row r="63" spans="1:20" x14ac:dyDescent="0.25">
      <c r="A63" s="258"/>
      <c r="B63" s="258"/>
      <c r="C63" s="258"/>
      <c r="D63" s="258"/>
      <c r="E63" s="258" t="s">
        <v>193</v>
      </c>
      <c r="F63" s="258"/>
      <c r="G63" s="258"/>
      <c r="H63" s="259">
        <f>ROUND(H58+SUM(H61:H62),5)</f>
        <v>0</v>
      </c>
      <c r="I63" s="259">
        <f>H63</f>
        <v>0</v>
      </c>
      <c r="J63" s="259">
        <f>ROUND(J58+SUM(J61:J62),5)</f>
        <v>0</v>
      </c>
      <c r="K63" s="259">
        <f>J63</f>
        <v>0</v>
      </c>
      <c r="L63" s="259">
        <f>ROUND(L58+SUM(L61:L62),5)</f>
        <v>421.65</v>
      </c>
      <c r="M63" s="259">
        <f>ROUND(M58+SUM(M61:M62),5)</f>
        <v>0</v>
      </c>
      <c r="N63" s="259">
        <f>ROUND(SUM(L63:M63),5)</f>
        <v>421.65</v>
      </c>
      <c r="O63" s="259">
        <f>ROUND(O58+SUM(O61:O62),5)</f>
        <v>0</v>
      </c>
      <c r="P63" s="259">
        <f>ROUND(P58+SUM(P61:P62),5)</f>
        <v>0</v>
      </c>
      <c r="Q63" s="259">
        <f>ROUND(Q58+SUM(Q61:Q62),5)</f>
        <v>0</v>
      </c>
      <c r="R63" s="259">
        <f>ROUND(R58+SUM(R61:R62),5)</f>
        <v>0</v>
      </c>
      <c r="S63" s="259">
        <f>ROUND(SUM(O63:R63),5)</f>
        <v>0</v>
      </c>
      <c r="T63" s="259">
        <f>ROUND(I63+K63+N63+S63,5)</f>
        <v>421.65</v>
      </c>
    </row>
    <row r="64" spans="1:20" x14ac:dyDescent="0.25">
      <c r="A64" s="258"/>
      <c r="B64" s="258"/>
      <c r="C64" s="258"/>
      <c r="D64" s="258"/>
      <c r="E64" s="258" t="s">
        <v>194</v>
      </c>
      <c r="F64" s="258"/>
      <c r="G64" s="258"/>
      <c r="H64" s="259"/>
      <c r="I64" s="259"/>
      <c r="J64" s="259"/>
      <c r="K64" s="259"/>
      <c r="L64" s="259"/>
      <c r="M64" s="259"/>
      <c r="N64" s="259"/>
      <c r="O64" s="259"/>
      <c r="P64" s="259"/>
      <c r="Q64" s="259"/>
      <c r="R64" s="259"/>
      <c r="S64" s="259"/>
      <c r="T64" s="259"/>
    </row>
    <row r="65" spans="1:20" x14ac:dyDescent="0.25">
      <c r="A65" s="258"/>
      <c r="B65" s="258"/>
      <c r="C65" s="258"/>
      <c r="D65" s="258"/>
      <c r="E65" s="258"/>
      <c r="F65" s="258" t="s">
        <v>195</v>
      </c>
      <c r="G65" s="258"/>
      <c r="H65" s="259">
        <v>0</v>
      </c>
      <c r="I65" s="259">
        <f>H65</f>
        <v>0</v>
      </c>
      <c r="J65" s="259">
        <v>0</v>
      </c>
      <c r="K65" s="259">
        <f>J65</f>
        <v>0</v>
      </c>
      <c r="L65" s="259">
        <v>0</v>
      </c>
      <c r="M65" s="259">
        <v>39069.339999999997</v>
      </c>
      <c r="N65" s="259">
        <f>ROUND(SUM(L65:M65),5)</f>
        <v>39069.339999999997</v>
      </c>
      <c r="O65" s="259">
        <v>0</v>
      </c>
      <c r="P65" s="259">
        <v>0</v>
      </c>
      <c r="Q65" s="259">
        <v>0</v>
      </c>
      <c r="R65" s="259">
        <v>0</v>
      </c>
      <c r="S65" s="259">
        <f>ROUND(SUM(O65:R65),5)</f>
        <v>0</v>
      </c>
      <c r="T65" s="259">
        <f>ROUND(I65+K65+N65+S65,5)</f>
        <v>39069.339999999997</v>
      </c>
    </row>
    <row r="66" spans="1:20" x14ac:dyDescent="0.25">
      <c r="A66" s="258"/>
      <c r="B66" s="258"/>
      <c r="C66" s="258"/>
      <c r="D66" s="258"/>
      <c r="E66" s="258"/>
      <c r="F66" s="258" t="s">
        <v>196</v>
      </c>
      <c r="G66" s="258"/>
      <c r="H66" s="259">
        <v>0</v>
      </c>
      <c r="I66" s="259">
        <f>H66</f>
        <v>0</v>
      </c>
      <c r="J66" s="259">
        <v>0</v>
      </c>
      <c r="K66" s="259">
        <f>J66</f>
        <v>0</v>
      </c>
      <c r="L66" s="259">
        <v>0</v>
      </c>
      <c r="M66" s="259">
        <v>2916.67</v>
      </c>
      <c r="N66" s="259">
        <f>ROUND(SUM(L66:M66),5)</f>
        <v>2916.67</v>
      </c>
      <c r="O66" s="259">
        <v>0</v>
      </c>
      <c r="P66" s="259">
        <v>0</v>
      </c>
      <c r="Q66" s="259">
        <v>0</v>
      </c>
      <c r="R66" s="259">
        <v>0</v>
      </c>
      <c r="S66" s="259">
        <f>ROUND(SUM(O66:R66),5)</f>
        <v>0</v>
      </c>
      <c r="T66" s="259">
        <f>ROUND(I66+K66+N66+S66,5)</f>
        <v>2916.67</v>
      </c>
    </row>
    <row r="67" spans="1:20" x14ac:dyDescent="0.25">
      <c r="A67" s="258"/>
      <c r="B67" s="258"/>
      <c r="C67" s="258"/>
      <c r="D67" s="258"/>
      <c r="E67" s="258"/>
      <c r="F67" s="258" t="s">
        <v>199</v>
      </c>
      <c r="G67" s="258"/>
      <c r="H67" s="259">
        <v>0</v>
      </c>
      <c r="I67" s="259">
        <f>H67</f>
        <v>0</v>
      </c>
      <c r="J67" s="259">
        <v>0</v>
      </c>
      <c r="K67" s="259">
        <f>J67</f>
        <v>0</v>
      </c>
      <c r="L67" s="259">
        <v>0</v>
      </c>
      <c r="M67" s="259">
        <v>2234.81</v>
      </c>
      <c r="N67" s="259">
        <f>ROUND(SUM(L67:M67),5)</f>
        <v>2234.81</v>
      </c>
      <c r="O67" s="259">
        <v>0</v>
      </c>
      <c r="P67" s="259">
        <v>0</v>
      </c>
      <c r="Q67" s="259">
        <v>0</v>
      </c>
      <c r="R67" s="259">
        <v>0</v>
      </c>
      <c r="S67" s="259">
        <f>ROUND(SUM(O67:R67),5)</f>
        <v>0</v>
      </c>
      <c r="T67" s="259">
        <f>ROUND(I67+K67+N67+S67,5)</f>
        <v>2234.81</v>
      </c>
    </row>
    <row r="68" spans="1:20" x14ac:dyDescent="0.25">
      <c r="A68" s="258"/>
      <c r="B68" s="258"/>
      <c r="C68" s="258"/>
      <c r="D68" s="258"/>
      <c r="E68" s="258"/>
      <c r="F68" s="258" t="s">
        <v>200</v>
      </c>
      <c r="G68" s="258"/>
      <c r="H68" s="259">
        <v>0</v>
      </c>
      <c r="I68" s="259">
        <f>H68</f>
        <v>0</v>
      </c>
      <c r="J68" s="259">
        <v>0</v>
      </c>
      <c r="K68" s="259">
        <f>J68</f>
        <v>0</v>
      </c>
      <c r="L68" s="259">
        <v>0</v>
      </c>
      <c r="M68" s="259">
        <v>2458.7199999999998</v>
      </c>
      <c r="N68" s="259">
        <f>ROUND(SUM(L68:M68),5)</f>
        <v>2458.7199999999998</v>
      </c>
      <c r="O68" s="259">
        <v>0</v>
      </c>
      <c r="P68" s="259">
        <v>0</v>
      </c>
      <c r="Q68" s="259">
        <v>0</v>
      </c>
      <c r="R68" s="259">
        <v>0</v>
      </c>
      <c r="S68" s="259">
        <f>ROUND(SUM(O68:R68),5)</f>
        <v>0</v>
      </c>
      <c r="T68" s="259">
        <f>ROUND(I68+K68+N68+S68,5)</f>
        <v>2458.7199999999998</v>
      </c>
    </row>
    <row r="69" spans="1:20" x14ac:dyDescent="0.25">
      <c r="A69" s="258"/>
      <c r="B69" s="258"/>
      <c r="C69" s="258"/>
      <c r="D69" s="258"/>
      <c r="E69" s="258"/>
      <c r="F69" s="258" t="s">
        <v>201</v>
      </c>
      <c r="G69" s="258"/>
      <c r="H69" s="259">
        <v>0</v>
      </c>
      <c r="I69" s="259">
        <f>H69</f>
        <v>0</v>
      </c>
      <c r="J69" s="259">
        <v>0</v>
      </c>
      <c r="K69" s="259">
        <f>J69</f>
        <v>0</v>
      </c>
      <c r="L69" s="259">
        <v>0</v>
      </c>
      <c r="M69" s="259">
        <v>6161.14</v>
      </c>
      <c r="N69" s="259">
        <f>ROUND(SUM(L69:M69),5)</f>
        <v>6161.14</v>
      </c>
      <c r="O69" s="259">
        <v>0</v>
      </c>
      <c r="P69" s="259">
        <v>0</v>
      </c>
      <c r="Q69" s="259">
        <v>0</v>
      </c>
      <c r="R69" s="259">
        <v>0</v>
      </c>
      <c r="S69" s="259">
        <f>ROUND(SUM(O69:R69),5)</f>
        <v>0</v>
      </c>
      <c r="T69" s="259">
        <f>ROUND(I69+K69+N69+S69,5)</f>
        <v>6161.14</v>
      </c>
    </row>
    <row r="70" spans="1:20" x14ac:dyDescent="0.25">
      <c r="A70" s="258"/>
      <c r="B70" s="258"/>
      <c r="C70" s="258"/>
      <c r="D70" s="258"/>
      <c r="E70" s="258"/>
      <c r="F70" s="258" t="s">
        <v>202</v>
      </c>
      <c r="G70" s="258"/>
      <c r="H70" s="259">
        <v>0</v>
      </c>
      <c r="I70" s="259">
        <f>H70</f>
        <v>0</v>
      </c>
      <c r="J70" s="259">
        <v>0</v>
      </c>
      <c r="K70" s="259">
        <f>J70</f>
        <v>0</v>
      </c>
      <c r="L70" s="259">
        <v>0</v>
      </c>
      <c r="M70" s="259">
        <v>99.84</v>
      </c>
      <c r="N70" s="259">
        <f>ROUND(SUM(L70:M70),5)</f>
        <v>99.84</v>
      </c>
      <c r="O70" s="259">
        <v>0</v>
      </c>
      <c r="P70" s="259">
        <v>0</v>
      </c>
      <c r="Q70" s="259">
        <v>0</v>
      </c>
      <c r="R70" s="259">
        <v>0</v>
      </c>
      <c r="S70" s="259">
        <f>ROUND(SUM(O70:R70),5)</f>
        <v>0</v>
      </c>
      <c r="T70" s="259">
        <f>ROUND(I70+K70+N70+S70,5)</f>
        <v>99.84</v>
      </c>
    </row>
    <row r="71" spans="1:20" x14ac:dyDescent="0.25">
      <c r="A71" s="258"/>
      <c r="B71" s="258"/>
      <c r="C71" s="258"/>
      <c r="D71" s="258"/>
      <c r="E71" s="258"/>
      <c r="F71" s="258" t="s">
        <v>203</v>
      </c>
      <c r="G71" s="258"/>
      <c r="H71" s="259">
        <v>0</v>
      </c>
      <c r="I71" s="259">
        <f>H71</f>
        <v>0</v>
      </c>
      <c r="J71" s="259">
        <v>0</v>
      </c>
      <c r="K71" s="259">
        <f>J71</f>
        <v>0</v>
      </c>
      <c r="L71" s="259">
        <v>0</v>
      </c>
      <c r="M71" s="259">
        <v>143.05000000000001</v>
      </c>
      <c r="N71" s="259">
        <f>ROUND(SUM(L71:M71),5)</f>
        <v>143.05000000000001</v>
      </c>
      <c r="O71" s="259">
        <v>0</v>
      </c>
      <c r="P71" s="259">
        <v>0</v>
      </c>
      <c r="Q71" s="259">
        <v>0</v>
      </c>
      <c r="R71" s="259">
        <v>0</v>
      </c>
      <c r="S71" s="259">
        <f>ROUND(SUM(O71:R71),5)</f>
        <v>0</v>
      </c>
      <c r="T71" s="259">
        <f>ROUND(I71+K71+N71+S71,5)</f>
        <v>143.05000000000001</v>
      </c>
    </row>
    <row r="72" spans="1:20" x14ac:dyDescent="0.25">
      <c r="A72" s="258"/>
      <c r="B72" s="258"/>
      <c r="C72" s="258"/>
      <c r="D72" s="258"/>
      <c r="E72" s="258"/>
      <c r="F72" s="258" t="s">
        <v>204</v>
      </c>
      <c r="G72" s="258"/>
      <c r="H72" s="259">
        <v>0</v>
      </c>
      <c r="I72" s="259">
        <f>H72</f>
        <v>0</v>
      </c>
      <c r="J72" s="259">
        <v>0</v>
      </c>
      <c r="K72" s="259">
        <f>J72</f>
        <v>0</v>
      </c>
      <c r="L72" s="259">
        <v>0</v>
      </c>
      <c r="M72" s="259">
        <v>950</v>
      </c>
      <c r="N72" s="259">
        <f>ROUND(SUM(L72:M72),5)</f>
        <v>950</v>
      </c>
      <c r="O72" s="259">
        <v>0</v>
      </c>
      <c r="P72" s="259">
        <v>0</v>
      </c>
      <c r="Q72" s="259">
        <v>0</v>
      </c>
      <c r="R72" s="259">
        <v>0</v>
      </c>
      <c r="S72" s="259">
        <f>ROUND(SUM(O72:R72),5)</f>
        <v>0</v>
      </c>
      <c r="T72" s="259">
        <f>ROUND(I72+K72+N72+S72,5)</f>
        <v>950</v>
      </c>
    </row>
    <row r="73" spans="1:20" x14ac:dyDescent="0.25">
      <c r="A73" s="258"/>
      <c r="B73" s="258"/>
      <c r="C73" s="258"/>
      <c r="D73" s="258"/>
      <c r="E73" s="258"/>
      <c r="F73" s="258" t="s">
        <v>205</v>
      </c>
      <c r="G73" s="258"/>
      <c r="H73" s="259"/>
      <c r="I73" s="259"/>
      <c r="J73" s="259"/>
      <c r="K73" s="259"/>
      <c r="L73" s="259"/>
      <c r="M73" s="259"/>
      <c r="N73" s="259"/>
      <c r="O73" s="259"/>
      <c r="P73" s="259"/>
      <c r="Q73" s="259"/>
      <c r="R73" s="259"/>
      <c r="S73" s="259"/>
      <c r="T73" s="259"/>
    </row>
    <row r="74" spans="1:20" x14ac:dyDescent="0.25">
      <c r="A74" s="258"/>
      <c r="B74" s="258"/>
      <c r="C74" s="258"/>
      <c r="D74" s="258"/>
      <c r="E74" s="258"/>
      <c r="F74" s="258"/>
      <c r="G74" s="258" t="s">
        <v>210</v>
      </c>
      <c r="H74" s="259">
        <v>0</v>
      </c>
      <c r="I74" s="259">
        <f>H74</f>
        <v>0</v>
      </c>
      <c r="J74" s="259">
        <v>0</v>
      </c>
      <c r="K74" s="259">
        <f>J74</f>
        <v>0</v>
      </c>
      <c r="L74" s="259">
        <v>0</v>
      </c>
      <c r="M74" s="259">
        <v>5064.17</v>
      </c>
      <c r="N74" s="259">
        <f>ROUND(SUM(L74:M74),5)</f>
        <v>5064.17</v>
      </c>
      <c r="O74" s="259">
        <v>0</v>
      </c>
      <c r="P74" s="259">
        <v>0</v>
      </c>
      <c r="Q74" s="259">
        <v>0</v>
      </c>
      <c r="R74" s="259">
        <v>0</v>
      </c>
      <c r="S74" s="259">
        <f>ROUND(SUM(O74:R74),5)</f>
        <v>0</v>
      </c>
      <c r="T74" s="259">
        <f>ROUND(I74+K74+N74+S74,5)</f>
        <v>5064.17</v>
      </c>
    </row>
    <row r="75" spans="1:20" x14ac:dyDescent="0.25">
      <c r="A75" s="258"/>
      <c r="B75" s="258"/>
      <c r="C75" s="258"/>
      <c r="D75" s="258"/>
      <c r="E75" s="258"/>
      <c r="F75" s="258"/>
      <c r="G75" s="258" t="s">
        <v>211</v>
      </c>
      <c r="H75" s="259">
        <v>0</v>
      </c>
      <c r="I75" s="259">
        <f>H75</f>
        <v>0</v>
      </c>
      <c r="J75" s="259">
        <v>0</v>
      </c>
      <c r="K75" s="259">
        <f>J75</f>
        <v>0</v>
      </c>
      <c r="L75" s="259">
        <v>0</v>
      </c>
      <c r="M75" s="259">
        <v>20</v>
      </c>
      <c r="N75" s="259">
        <f>ROUND(SUM(L75:M75),5)</f>
        <v>20</v>
      </c>
      <c r="O75" s="259">
        <v>0</v>
      </c>
      <c r="P75" s="259">
        <v>0</v>
      </c>
      <c r="Q75" s="259">
        <v>0</v>
      </c>
      <c r="R75" s="259">
        <v>0</v>
      </c>
      <c r="S75" s="259">
        <f>ROUND(SUM(O75:R75),5)</f>
        <v>0</v>
      </c>
      <c r="T75" s="259">
        <f>ROUND(I75+K75+N75+S75,5)</f>
        <v>20</v>
      </c>
    </row>
    <row r="76" spans="1:20" ht="15.75" thickBot="1" x14ac:dyDescent="0.3">
      <c r="A76" s="258"/>
      <c r="B76" s="258"/>
      <c r="C76" s="258"/>
      <c r="D76" s="258"/>
      <c r="E76" s="258"/>
      <c r="F76" s="258"/>
      <c r="G76" s="258" t="s">
        <v>791</v>
      </c>
      <c r="H76" s="260">
        <v>0</v>
      </c>
      <c r="I76" s="260">
        <f>H76</f>
        <v>0</v>
      </c>
      <c r="J76" s="260">
        <v>0</v>
      </c>
      <c r="K76" s="260">
        <f>J76</f>
        <v>0</v>
      </c>
      <c r="L76" s="260">
        <v>0</v>
      </c>
      <c r="M76" s="260">
        <v>530</v>
      </c>
      <c r="N76" s="260">
        <f>ROUND(SUM(L76:M76),5)</f>
        <v>530</v>
      </c>
      <c r="O76" s="260">
        <v>0</v>
      </c>
      <c r="P76" s="260">
        <v>0</v>
      </c>
      <c r="Q76" s="260">
        <v>0</v>
      </c>
      <c r="R76" s="260">
        <v>0</v>
      </c>
      <c r="S76" s="260">
        <f>ROUND(SUM(O76:R76),5)</f>
        <v>0</v>
      </c>
      <c r="T76" s="260">
        <f>ROUND(I76+K76+N76+S76,5)</f>
        <v>530</v>
      </c>
    </row>
    <row r="77" spans="1:20" x14ac:dyDescent="0.25">
      <c r="A77" s="258"/>
      <c r="B77" s="258"/>
      <c r="C77" s="258"/>
      <c r="D77" s="258"/>
      <c r="E77" s="258"/>
      <c r="F77" s="258" t="s">
        <v>212</v>
      </c>
      <c r="G77" s="258"/>
      <c r="H77" s="259">
        <f>ROUND(SUM(H73:H76),5)</f>
        <v>0</v>
      </c>
      <c r="I77" s="259">
        <f>H77</f>
        <v>0</v>
      </c>
      <c r="J77" s="259">
        <f>ROUND(SUM(J73:J76),5)</f>
        <v>0</v>
      </c>
      <c r="K77" s="259">
        <f>J77</f>
        <v>0</v>
      </c>
      <c r="L77" s="259">
        <f>ROUND(SUM(L73:L76),5)</f>
        <v>0</v>
      </c>
      <c r="M77" s="259">
        <f>ROUND(SUM(M73:M76),5)</f>
        <v>5614.17</v>
      </c>
      <c r="N77" s="259">
        <f>ROUND(SUM(L77:M77),5)</f>
        <v>5614.17</v>
      </c>
      <c r="O77" s="259">
        <f>ROUND(SUM(O73:O76),5)</f>
        <v>0</v>
      </c>
      <c r="P77" s="259">
        <f>ROUND(SUM(P73:P76),5)</f>
        <v>0</v>
      </c>
      <c r="Q77" s="259">
        <f>ROUND(SUM(Q73:Q76),5)</f>
        <v>0</v>
      </c>
      <c r="R77" s="259">
        <f>ROUND(SUM(R73:R76),5)</f>
        <v>0</v>
      </c>
      <c r="S77" s="259">
        <f>ROUND(SUM(O77:R77),5)</f>
        <v>0</v>
      </c>
      <c r="T77" s="259">
        <f>ROUND(I77+K77+N77+S77,5)</f>
        <v>5614.17</v>
      </c>
    </row>
    <row r="78" spans="1:20" x14ac:dyDescent="0.25">
      <c r="A78" s="258"/>
      <c r="B78" s="258"/>
      <c r="C78" s="258"/>
      <c r="D78" s="258"/>
      <c r="E78" s="258"/>
      <c r="F78" s="258" t="s">
        <v>213</v>
      </c>
      <c r="G78" s="258"/>
      <c r="H78" s="259"/>
      <c r="I78" s="259"/>
      <c r="J78" s="259"/>
      <c r="K78" s="259"/>
      <c r="L78" s="259"/>
      <c r="M78" s="259"/>
      <c r="N78" s="259"/>
      <c r="O78" s="259"/>
      <c r="P78" s="259"/>
      <c r="Q78" s="259"/>
      <c r="R78" s="259"/>
      <c r="S78" s="259"/>
      <c r="T78" s="259"/>
    </row>
    <row r="79" spans="1:20" ht="15.75" thickBot="1" x14ac:dyDescent="0.3">
      <c r="A79" s="258"/>
      <c r="B79" s="258"/>
      <c r="C79" s="258"/>
      <c r="D79" s="258"/>
      <c r="E79" s="258"/>
      <c r="F79" s="258"/>
      <c r="G79" s="258" t="s">
        <v>214</v>
      </c>
      <c r="H79" s="260">
        <v>0</v>
      </c>
      <c r="I79" s="260">
        <f>H79</f>
        <v>0</v>
      </c>
      <c r="J79" s="260">
        <v>0</v>
      </c>
      <c r="K79" s="260">
        <f>J79</f>
        <v>0</v>
      </c>
      <c r="L79" s="260">
        <v>0</v>
      </c>
      <c r="M79" s="260">
        <v>372</v>
      </c>
      <c r="N79" s="260">
        <f>ROUND(SUM(L79:M79),5)</f>
        <v>372</v>
      </c>
      <c r="O79" s="260">
        <v>0</v>
      </c>
      <c r="P79" s="260">
        <v>0</v>
      </c>
      <c r="Q79" s="260">
        <v>0</v>
      </c>
      <c r="R79" s="260">
        <v>0</v>
      </c>
      <c r="S79" s="260">
        <f>ROUND(SUM(O79:R79),5)</f>
        <v>0</v>
      </c>
      <c r="T79" s="260">
        <f>ROUND(I79+K79+N79+S79,5)</f>
        <v>372</v>
      </c>
    </row>
    <row r="80" spans="1:20" x14ac:dyDescent="0.25">
      <c r="A80" s="258"/>
      <c r="B80" s="258"/>
      <c r="C80" s="258"/>
      <c r="D80" s="258"/>
      <c r="E80" s="258"/>
      <c r="F80" s="258" t="s">
        <v>215</v>
      </c>
      <c r="G80" s="258"/>
      <c r="H80" s="259">
        <f>ROUND(SUM(H78:H79),5)</f>
        <v>0</v>
      </c>
      <c r="I80" s="259">
        <f>H80</f>
        <v>0</v>
      </c>
      <c r="J80" s="259">
        <f>ROUND(SUM(J78:J79),5)</f>
        <v>0</v>
      </c>
      <c r="K80" s="259">
        <f>J80</f>
        <v>0</v>
      </c>
      <c r="L80" s="259">
        <f>ROUND(SUM(L78:L79),5)</f>
        <v>0</v>
      </c>
      <c r="M80" s="259">
        <f>ROUND(SUM(M78:M79),5)</f>
        <v>372</v>
      </c>
      <c r="N80" s="259">
        <f>ROUND(SUM(L80:M80),5)</f>
        <v>372</v>
      </c>
      <c r="O80" s="259">
        <f>ROUND(SUM(O78:O79),5)</f>
        <v>0</v>
      </c>
      <c r="P80" s="259">
        <f>ROUND(SUM(P78:P79),5)</f>
        <v>0</v>
      </c>
      <c r="Q80" s="259">
        <f>ROUND(SUM(Q78:Q79),5)</f>
        <v>0</v>
      </c>
      <c r="R80" s="259">
        <f>ROUND(SUM(R78:R79),5)</f>
        <v>0</v>
      </c>
      <c r="S80" s="259">
        <f>ROUND(SUM(O80:R80),5)</f>
        <v>0</v>
      </c>
      <c r="T80" s="259">
        <f>ROUND(I80+K80+N80+S80,5)</f>
        <v>372</v>
      </c>
    </row>
    <row r="81" spans="1:20" x14ac:dyDescent="0.25">
      <c r="A81" s="258"/>
      <c r="B81" s="258"/>
      <c r="C81" s="258"/>
      <c r="D81" s="258"/>
      <c r="E81" s="258"/>
      <c r="F81" s="258" t="s">
        <v>216</v>
      </c>
      <c r="G81" s="258"/>
      <c r="H81" s="259"/>
      <c r="I81" s="259"/>
      <c r="J81" s="259"/>
      <c r="K81" s="259"/>
      <c r="L81" s="259"/>
      <c r="M81" s="259"/>
      <c r="N81" s="259"/>
      <c r="O81" s="259"/>
      <c r="P81" s="259"/>
      <c r="Q81" s="259"/>
      <c r="R81" s="259"/>
      <c r="S81" s="259"/>
      <c r="T81" s="259"/>
    </row>
    <row r="82" spans="1:20" x14ac:dyDescent="0.25">
      <c r="A82" s="258"/>
      <c r="B82" s="258"/>
      <c r="C82" s="258"/>
      <c r="D82" s="258"/>
      <c r="E82" s="258"/>
      <c r="F82" s="258"/>
      <c r="G82" s="258" t="s">
        <v>217</v>
      </c>
      <c r="H82" s="259">
        <v>0</v>
      </c>
      <c r="I82" s="259">
        <f>H82</f>
        <v>0</v>
      </c>
      <c r="J82" s="259">
        <v>0</v>
      </c>
      <c r="K82" s="259">
        <f>J82</f>
        <v>0</v>
      </c>
      <c r="L82" s="259">
        <v>0</v>
      </c>
      <c r="M82" s="259">
        <v>8.41</v>
      </c>
      <c r="N82" s="259">
        <f>ROUND(SUM(L82:M82),5)</f>
        <v>8.41</v>
      </c>
      <c r="O82" s="259">
        <v>0</v>
      </c>
      <c r="P82" s="259">
        <v>0</v>
      </c>
      <c r="Q82" s="259">
        <v>0</v>
      </c>
      <c r="R82" s="259">
        <v>0</v>
      </c>
      <c r="S82" s="259">
        <f>ROUND(SUM(O82:R82),5)</f>
        <v>0</v>
      </c>
      <c r="T82" s="259">
        <f>ROUND(I82+K82+N82+S82,5)</f>
        <v>8.41</v>
      </c>
    </row>
    <row r="83" spans="1:20" x14ac:dyDescent="0.25">
      <c r="A83" s="258"/>
      <c r="B83" s="258"/>
      <c r="C83" s="258"/>
      <c r="D83" s="258"/>
      <c r="E83" s="258"/>
      <c r="F83" s="258"/>
      <c r="G83" s="258" t="s">
        <v>218</v>
      </c>
      <c r="H83" s="259">
        <v>0</v>
      </c>
      <c r="I83" s="259">
        <f>H83</f>
        <v>0</v>
      </c>
      <c r="J83" s="259">
        <v>0</v>
      </c>
      <c r="K83" s="259">
        <f>J83</f>
        <v>0</v>
      </c>
      <c r="L83" s="259">
        <v>0</v>
      </c>
      <c r="M83" s="259">
        <v>3946.86</v>
      </c>
      <c r="N83" s="259">
        <f>ROUND(SUM(L83:M83),5)</f>
        <v>3946.86</v>
      </c>
      <c r="O83" s="259">
        <v>0</v>
      </c>
      <c r="P83" s="259">
        <v>0</v>
      </c>
      <c r="Q83" s="259">
        <v>0</v>
      </c>
      <c r="R83" s="259">
        <v>0</v>
      </c>
      <c r="S83" s="259">
        <f>ROUND(SUM(O83:R83),5)</f>
        <v>0</v>
      </c>
      <c r="T83" s="259">
        <f>ROUND(I83+K83+N83+S83,5)</f>
        <v>3946.86</v>
      </c>
    </row>
    <row r="84" spans="1:20" x14ac:dyDescent="0.25">
      <c r="A84" s="258"/>
      <c r="B84" s="258"/>
      <c r="C84" s="258"/>
      <c r="D84" s="258"/>
      <c r="E84" s="258"/>
      <c r="F84" s="258"/>
      <c r="G84" s="258" t="s">
        <v>219</v>
      </c>
      <c r="H84" s="259">
        <v>0</v>
      </c>
      <c r="I84" s="259">
        <f>H84</f>
        <v>0</v>
      </c>
      <c r="J84" s="259">
        <v>0</v>
      </c>
      <c r="K84" s="259">
        <f>J84</f>
        <v>0</v>
      </c>
      <c r="L84" s="259">
        <v>0</v>
      </c>
      <c r="M84" s="259">
        <v>46.07</v>
      </c>
      <c r="N84" s="259">
        <f>ROUND(SUM(L84:M84),5)</f>
        <v>46.07</v>
      </c>
      <c r="O84" s="259">
        <v>0</v>
      </c>
      <c r="P84" s="259">
        <v>0</v>
      </c>
      <c r="Q84" s="259">
        <v>0</v>
      </c>
      <c r="R84" s="259">
        <v>0</v>
      </c>
      <c r="S84" s="259">
        <f>ROUND(SUM(O84:R84),5)</f>
        <v>0</v>
      </c>
      <c r="T84" s="259">
        <f>ROUND(I84+K84+N84+S84,5)</f>
        <v>46.07</v>
      </c>
    </row>
    <row r="85" spans="1:20" ht="15.75" thickBot="1" x14ac:dyDescent="0.3">
      <c r="A85" s="258"/>
      <c r="B85" s="258"/>
      <c r="C85" s="258"/>
      <c r="D85" s="258"/>
      <c r="E85" s="258"/>
      <c r="F85" s="258"/>
      <c r="G85" s="258" t="s">
        <v>221</v>
      </c>
      <c r="H85" s="260">
        <v>0</v>
      </c>
      <c r="I85" s="260">
        <f>H85</f>
        <v>0</v>
      </c>
      <c r="J85" s="260">
        <v>0</v>
      </c>
      <c r="K85" s="260">
        <f>J85</f>
        <v>0</v>
      </c>
      <c r="L85" s="260">
        <v>0</v>
      </c>
      <c r="M85" s="260">
        <v>345.36</v>
      </c>
      <c r="N85" s="260">
        <f>ROUND(SUM(L85:M85),5)</f>
        <v>345.36</v>
      </c>
      <c r="O85" s="260">
        <v>0</v>
      </c>
      <c r="P85" s="260">
        <v>0</v>
      </c>
      <c r="Q85" s="260">
        <v>0</v>
      </c>
      <c r="R85" s="260">
        <v>0</v>
      </c>
      <c r="S85" s="260">
        <f>ROUND(SUM(O85:R85),5)</f>
        <v>0</v>
      </c>
      <c r="T85" s="260">
        <f>ROUND(I85+K85+N85+S85,5)</f>
        <v>345.36</v>
      </c>
    </row>
    <row r="86" spans="1:20" x14ac:dyDescent="0.25">
      <c r="A86" s="258"/>
      <c r="B86" s="258"/>
      <c r="C86" s="258"/>
      <c r="D86" s="258"/>
      <c r="E86" s="258"/>
      <c r="F86" s="258" t="s">
        <v>222</v>
      </c>
      <c r="G86" s="258"/>
      <c r="H86" s="259">
        <f>ROUND(SUM(H81:H85),5)</f>
        <v>0</v>
      </c>
      <c r="I86" s="259">
        <f>H86</f>
        <v>0</v>
      </c>
      <c r="J86" s="259">
        <f>ROUND(SUM(J81:J85),5)</f>
        <v>0</v>
      </c>
      <c r="K86" s="259">
        <f>J86</f>
        <v>0</v>
      </c>
      <c r="L86" s="259">
        <f>ROUND(SUM(L81:L85),5)</f>
        <v>0</v>
      </c>
      <c r="M86" s="259">
        <f>ROUND(SUM(M81:M85),5)</f>
        <v>4346.7</v>
      </c>
      <c r="N86" s="259">
        <f>ROUND(SUM(L86:M86),5)</f>
        <v>4346.7</v>
      </c>
      <c r="O86" s="259">
        <f>ROUND(SUM(O81:O85),5)</f>
        <v>0</v>
      </c>
      <c r="P86" s="259">
        <f>ROUND(SUM(P81:P85),5)</f>
        <v>0</v>
      </c>
      <c r="Q86" s="259">
        <f>ROUND(SUM(Q81:Q85),5)</f>
        <v>0</v>
      </c>
      <c r="R86" s="259">
        <f>ROUND(SUM(R81:R85),5)</f>
        <v>0</v>
      </c>
      <c r="S86" s="259">
        <f>ROUND(SUM(O86:R86),5)</f>
        <v>0</v>
      </c>
      <c r="T86" s="259">
        <f>ROUND(I86+K86+N86+S86,5)</f>
        <v>4346.7</v>
      </c>
    </row>
    <row r="87" spans="1:20" x14ac:dyDescent="0.25">
      <c r="A87" s="258"/>
      <c r="B87" s="258"/>
      <c r="C87" s="258"/>
      <c r="D87" s="258"/>
      <c r="E87" s="258"/>
      <c r="F87" s="258" t="s">
        <v>223</v>
      </c>
      <c r="G87" s="258"/>
      <c r="H87" s="259">
        <v>0</v>
      </c>
      <c r="I87" s="259">
        <f>H87</f>
        <v>0</v>
      </c>
      <c r="J87" s="259">
        <v>0</v>
      </c>
      <c r="K87" s="259">
        <f>J87</f>
        <v>0</v>
      </c>
      <c r="L87" s="259">
        <v>0</v>
      </c>
      <c r="M87" s="259">
        <v>194.25</v>
      </c>
      <c r="N87" s="259">
        <f>ROUND(SUM(L87:M87),5)</f>
        <v>194.25</v>
      </c>
      <c r="O87" s="259">
        <v>0</v>
      </c>
      <c r="P87" s="259">
        <v>0</v>
      </c>
      <c r="Q87" s="259">
        <v>0</v>
      </c>
      <c r="R87" s="259">
        <v>0</v>
      </c>
      <c r="S87" s="259">
        <f>ROUND(SUM(O87:R87),5)</f>
        <v>0</v>
      </c>
      <c r="T87" s="259">
        <f>ROUND(I87+K87+N87+S87,5)</f>
        <v>194.25</v>
      </c>
    </row>
    <row r="88" spans="1:20" x14ac:dyDescent="0.25">
      <c r="A88" s="258"/>
      <c r="B88" s="258"/>
      <c r="C88" s="258"/>
      <c r="D88" s="258"/>
      <c r="E88" s="258"/>
      <c r="F88" s="258" t="s">
        <v>226</v>
      </c>
      <c r="G88" s="258"/>
      <c r="H88" s="259">
        <v>0</v>
      </c>
      <c r="I88" s="259">
        <f>H88</f>
        <v>0</v>
      </c>
      <c r="J88" s="259">
        <v>0</v>
      </c>
      <c r="K88" s="259">
        <f>J88</f>
        <v>0</v>
      </c>
      <c r="L88" s="259">
        <v>0</v>
      </c>
      <c r="M88" s="259">
        <v>3382.37</v>
      </c>
      <c r="N88" s="259">
        <f>ROUND(SUM(L88:M88),5)</f>
        <v>3382.37</v>
      </c>
      <c r="O88" s="259">
        <v>0</v>
      </c>
      <c r="P88" s="259">
        <v>0</v>
      </c>
      <c r="Q88" s="259">
        <v>0</v>
      </c>
      <c r="R88" s="259">
        <v>0</v>
      </c>
      <c r="S88" s="259">
        <f>ROUND(SUM(O88:R88),5)</f>
        <v>0</v>
      </c>
      <c r="T88" s="259">
        <f>ROUND(I88+K88+N88+S88,5)</f>
        <v>3382.37</v>
      </c>
    </row>
    <row r="89" spans="1:20" x14ac:dyDescent="0.25">
      <c r="A89" s="258"/>
      <c r="B89" s="258"/>
      <c r="C89" s="258"/>
      <c r="D89" s="258"/>
      <c r="E89" s="258"/>
      <c r="F89" s="258" t="s">
        <v>232</v>
      </c>
      <c r="G89" s="258"/>
      <c r="H89" s="259">
        <v>0</v>
      </c>
      <c r="I89" s="259">
        <f>H89</f>
        <v>0</v>
      </c>
      <c r="J89" s="259">
        <v>0</v>
      </c>
      <c r="K89" s="259">
        <f>J89</f>
        <v>0</v>
      </c>
      <c r="L89" s="259">
        <v>0</v>
      </c>
      <c r="M89" s="259">
        <v>1427.2</v>
      </c>
      <c r="N89" s="259">
        <f>ROUND(SUM(L89:M89),5)</f>
        <v>1427.2</v>
      </c>
      <c r="O89" s="259">
        <v>0</v>
      </c>
      <c r="P89" s="259">
        <v>0</v>
      </c>
      <c r="Q89" s="259">
        <v>0</v>
      </c>
      <c r="R89" s="259">
        <v>0</v>
      </c>
      <c r="S89" s="259">
        <f>ROUND(SUM(O89:R89),5)</f>
        <v>0</v>
      </c>
      <c r="T89" s="259">
        <f>ROUND(I89+K89+N89+S89,5)</f>
        <v>1427.2</v>
      </c>
    </row>
    <row r="90" spans="1:20" x14ac:dyDescent="0.25">
      <c r="A90" s="258"/>
      <c r="B90" s="258"/>
      <c r="C90" s="258"/>
      <c r="D90" s="258"/>
      <c r="E90" s="258"/>
      <c r="F90" s="258" t="s">
        <v>233</v>
      </c>
      <c r="G90" s="258"/>
      <c r="H90" s="259">
        <v>0</v>
      </c>
      <c r="I90" s="259">
        <f>H90</f>
        <v>0</v>
      </c>
      <c r="J90" s="259">
        <v>0</v>
      </c>
      <c r="K90" s="259">
        <f>J90</f>
        <v>0</v>
      </c>
      <c r="L90" s="259">
        <v>0</v>
      </c>
      <c r="M90" s="259">
        <v>1013</v>
      </c>
      <c r="N90" s="259">
        <f>ROUND(SUM(L90:M90),5)</f>
        <v>1013</v>
      </c>
      <c r="O90" s="259">
        <v>0</v>
      </c>
      <c r="P90" s="259">
        <v>0</v>
      </c>
      <c r="Q90" s="259">
        <v>0</v>
      </c>
      <c r="R90" s="259">
        <v>0</v>
      </c>
      <c r="S90" s="259">
        <f>ROUND(SUM(O90:R90),5)</f>
        <v>0</v>
      </c>
      <c r="T90" s="259">
        <f>ROUND(I90+K90+N90+S90,5)</f>
        <v>1013</v>
      </c>
    </row>
    <row r="91" spans="1:20" x14ac:dyDescent="0.25">
      <c r="A91" s="258"/>
      <c r="B91" s="258"/>
      <c r="C91" s="258"/>
      <c r="D91" s="258"/>
      <c r="E91" s="258"/>
      <c r="F91" s="258" t="s">
        <v>234</v>
      </c>
      <c r="G91" s="258"/>
      <c r="H91" s="259">
        <v>0</v>
      </c>
      <c r="I91" s="259">
        <f>H91</f>
        <v>0</v>
      </c>
      <c r="J91" s="259">
        <v>0</v>
      </c>
      <c r="K91" s="259">
        <f>J91</f>
        <v>0</v>
      </c>
      <c r="L91" s="259">
        <v>250</v>
      </c>
      <c r="M91" s="259">
        <v>11.25</v>
      </c>
      <c r="N91" s="259">
        <f>ROUND(SUM(L91:M91),5)</f>
        <v>261.25</v>
      </c>
      <c r="O91" s="259">
        <v>0</v>
      </c>
      <c r="P91" s="259">
        <v>0</v>
      </c>
      <c r="Q91" s="259">
        <v>0</v>
      </c>
      <c r="R91" s="259">
        <v>0</v>
      </c>
      <c r="S91" s="259">
        <f>ROUND(SUM(O91:R91),5)</f>
        <v>0</v>
      </c>
      <c r="T91" s="259">
        <f>ROUND(I91+K91+N91+S91,5)</f>
        <v>261.25</v>
      </c>
    </row>
    <row r="92" spans="1:20" x14ac:dyDescent="0.25">
      <c r="A92" s="258"/>
      <c r="B92" s="258"/>
      <c r="C92" s="258"/>
      <c r="D92" s="258"/>
      <c r="E92" s="258"/>
      <c r="F92" s="258" t="s">
        <v>236</v>
      </c>
      <c r="G92" s="258"/>
      <c r="H92" s="259">
        <v>0</v>
      </c>
      <c r="I92" s="259">
        <f>H92</f>
        <v>0</v>
      </c>
      <c r="J92" s="259">
        <v>0</v>
      </c>
      <c r="K92" s="259">
        <f>J92</f>
        <v>0</v>
      </c>
      <c r="L92" s="259">
        <v>260</v>
      </c>
      <c r="M92" s="259">
        <v>721.41</v>
      </c>
      <c r="N92" s="259">
        <f>ROUND(SUM(L92:M92),5)</f>
        <v>981.41</v>
      </c>
      <c r="O92" s="259">
        <v>0</v>
      </c>
      <c r="P92" s="259">
        <v>0</v>
      </c>
      <c r="Q92" s="259">
        <v>0</v>
      </c>
      <c r="R92" s="259">
        <v>0</v>
      </c>
      <c r="S92" s="259">
        <f>ROUND(SUM(O92:R92),5)</f>
        <v>0</v>
      </c>
      <c r="T92" s="259">
        <f>ROUND(I92+K92+N92+S92,5)</f>
        <v>981.41</v>
      </c>
    </row>
    <row r="93" spans="1:20" ht="15.75" thickBot="1" x14ac:dyDescent="0.3">
      <c r="A93" s="258"/>
      <c r="B93" s="258"/>
      <c r="C93" s="258"/>
      <c r="D93" s="258"/>
      <c r="E93" s="258"/>
      <c r="F93" s="258" t="s">
        <v>237</v>
      </c>
      <c r="G93" s="258"/>
      <c r="H93" s="260">
        <v>0</v>
      </c>
      <c r="I93" s="260">
        <f>H93</f>
        <v>0</v>
      </c>
      <c r="J93" s="260">
        <v>0</v>
      </c>
      <c r="K93" s="260">
        <f>J93</f>
        <v>0</v>
      </c>
      <c r="L93" s="260">
        <v>0</v>
      </c>
      <c r="M93" s="260">
        <v>725</v>
      </c>
      <c r="N93" s="260">
        <f>ROUND(SUM(L93:M93),5)</f>
        <v>725</v>
      </c>
      <c r="O93" s="260">
        <v>0</v>
      </c>
      <c r="P93" s="260">
        <v>0</v>
      </c>
      <c r="Q93" s="260">
        <v>0</v>
      </c>
      <c r="R93" s="260">
        <v>0</v>
      </c>
      <c r="S93" s="260">
        <f>ROUND(SUM(O93:R93),5)</f>
        <v>0</v>
      </c>
      <c r="T93" s="260">
        <f>ROUND(I93+K93+N93+S93,5)</f>
        <v>725</v>
      </c>
    </row>
    <row r="94" spans="1:20" x14ac:dyDescent="0.25">
      <c r="A94" s="258"/>
      <c r="B94" s="258"/>
      <c r="C94" s="258"/>
      <c r="D94" s="258"/>
      <c r="E94" s="258" t="s">
        <v>238</v>
      </c>
      <c r="F94" s="258"/>
      <c r="G94" s="258"/>
      <c r="H94" s="259">
        <f>ROUND(SUM(H64:H72)+H77+H80+SUM(H86:H93),5)</f>
        <v>0</v>
      </c>
      <c r="I94" s="259">
        <f>H94</f>
        <v>0</v>
      </c>
      <c r="J94" s="259">
        <f>ROUND(SUM(J64:J72)+J77+J80+SUM(J86:J93),5)</f>
        <v>0</v>
      </c>
      <c r="K94" s="259">
        <f>J94</f>
        <v>0</v>
      </c>
      <c r="L94" s="259">
        <f>ROUND(SUM(L64:L72)+L77+L80+SUM(L86:L93),5)</f>
        <v>510</v>
      </c>
      <c r="M94" s="259">
        <f>ROUND(SUM(M64:M72)+M77+M80+SUM(M86:M93),5)</f>
        <v>71840.92</v>
      </c>
      <c r="N94" s="259">
        <f>ROUND(SUM(L94:M94),5)</f>
        <v>72350.92</v>
      </c>
      <c r="O94" s="259">
        <f>ROUND(SUM(O64:O72)+O77+O80+SUM(O86:O93),5)</f>
        <v>0</v>
      </c>
      <c r="P94" s="259">
        <f>ROUND(SUM(P64:P72)+P77+P80+SUM(P86:P93),5)</f>
        <v>0</v>
      </c>
      <c r="Q94" s="259">
        <f>ROUND(SUM(Q64:Q72)+Q77+Q80+SUM(Q86:Q93),5)</f>
        <v>0</v>
      </c>
      <c r="R94" s="259">
        <f>ROUND(SUM(R64:R72)+R77+R80+SUM(R86:R93),5)</f>
        <v>0</v>
      </c>
      <c r="S94" s="259">
        <f>ROUND(SUM(O94:R94),5)</f>
        <v>0</v>
      </c>
      <c r="T94" s="259">
        <f>ROUND(I94+K94+N94+S94,5)</f>
        <v>72350.92</v>
      </c>
    </row>
    <row r="95" spans="1:20" x14ac:dyDescent="0.25">
      <c r="A95" s="258"/>
      <c r="B95" s="258"/>
      <c r="C95" s="258"/>
      <c r="D95" s="258"/>
      <c r="E95" s="258" t="s">
        <v>239</v>
      </c>
      <c r="F95" s="258"/>
      <c r="G95" s="258"/>
      <c r="H95" s="259"/>
      <c r="I95" s="259"/>
      <c r="J95" s="259"/>
      <c r="K95" s="259"/>
      <c r="L95" s="259"/>
      <c r="M95" s="259"/>
      <c r="N95" s="259"/>
      <c r="O95" s="259"/>
      <c r="P95" s="259"/>
      <c r="Q95" s="259"/>
      <c r="R95" s="259"/>
      <c r="S95" s="259"/>
      <c r="T95" s="259"/>
    </row>
    <row r="96" spans="1:20" x14ac:dyDescent="0.25">
      <c r="A96" s="258"/>
      <c r="B96" s="258"/>
      <c r="C96" s="258"/>
      <c r="D96" s="258"/>
      <c r="E96" s="258"/>
      <c r="F96" s="258" t="s">
        <v>240</v>
      </c>
      <c r="G96" s="258"/>
      <c r="H96" s="259">
        <v>0</v>
      </c>
      <c r="I96" s="259">
        <f>H96</f>
        <v>0</v>
      </c>
      <c r="J96" s="259">
        <v>0</v>
      </c>
      <c r="K96" s="259">
        <f>J96</f>
        <v>0</v>
      </c>
      <c r="L96" s="259">
        <v>0</v>
      </c>
      <c r="M96" s="259">
        <v>5500</v>
      </c>
      <c r="N96" s="259">
        <f>ROUND(SUM(L96:M96),5)</f>
        <v>5500</v>
      </c>
      <c r="O96" s="259">
        <v>0</v>
      </c>
      <c r="P96" s="259">
        <v>0</v>
      </c>
      <c r="Q96" s="259">
        <v>0</v>
      </c>
      <c r="R96" s="259">
        <v>0</v>
      </c>
      <c r="S96" s="259">
        <f>ROUND(SUM(O96:R96),5)</f>
        <v>0</v>
      </c>
      <c r="T96" s="259">
        <f>ROUND(I96+K96+N96+S96,5)</f>
        <v>5500</v>
      </c>
    </row>
    <row r="97" spans="1:20" ht="15.75" thickBot="1" x14ac:dyDescent="0.3">
      <c r="A97" s="258"/>
      <c r="B97" s="258"/>
      <c r="C97" s="258"/>
      <c r="D97" s="258"/>
      <c r="E97" s="258"/>
      <c r="F97" s="258" t="s">
        <v>241</v>
      </c>
      <c r="G97" s="258"/>
      <c r="H97" s="260">
        <v>0</v>
      </c>
      <c r="I97" s="260">
        <f>H97</f>
        <v>0</v>
      </c>
      <c r="J97" s="260">
        <v>0</v>
      </c>
      <c r="K97" s="260">
        <f>J97</f>
        <v>0</v>
      </c>
      <c r="L97" s="260">
        <v>0</v>
      </c>
      <c r="M97" s="260">
        <v>475</v>
      </c>
      <c r="N97" s="260">
        <f>ROUND(SUM(L97:M97),5)</f>
        <v>475</v>
      </c>
      <c r="O97" s="260">
        <v>0</v>
      </c>
      <c r="P97" s="260">
        <v>0</v>
      </c>
      <c r="Q97" s="260">
        <v>0</v>
      </c>
      <c r="R97" s="260">
        <v>0</v>
      </c>
      <c r="S97" s="260">
        <f>ROUND(SUM(O97:R97),5)</f>
        <v>0</v>
      </c>
      <c r="T97" s="260">
        <f>ROUND(I97+K97+N97+S97,5)</f>
        <v>475</v>
      </c>
    </row>
    <row r="98" spans="1:20" x14ac:dyDescent="0.25">
      <c r="A98" s="258"/>
      <c r="B98" s="258"/>
      <c r="C98" s="258"/>
      <c r="D98" s="258"/>
      <c r="E98" s="258" t="s">
        <v>242</v>
      </c>
      <c r="F98" s="258"/>
      <c r="G98" s="258"/>
      <c r="H98" s="259">
        <f>ROUND(SUM(H95:H97),5)</f>
        <v>0</v>
      </c>
      <c r="I98" s="259">
        <f>H98</f>
        <v>0</v>
      </c>
      <c r="J98" s="259">
        <f>ROUND(SUM(J95:J97),5)</f>
        <v>0</v>
      </c>
      <c r="K98" s="259">
        <f>J98</f>
        <v>0</v>
      </c>
      <c r="L98" s="259">
        <f>ROUND(SUM(L95:L97),5)</f>
        <v>0</v>
      </c>
      <c r="M98" s="259">
        <f>ROUND(SUM(M95:M97),5)</f>
        <v>5975</v>
      </c>
      <c r="N98" s="259">
        <f>ROUND(SUM(L98:M98),5)</f>
        <v>5975</v>
      </c>
      <c r="O98" s="259">
        <f>ROUND(SUM(O95:O97),5)</f>
        <v>0</v>
      </c>
      <c r="P98" s="259">
        <f>ROUND(SUM(P95:P97),5)</f>
        <v>0</v>
      </c>
      <c r="Q98" s="259">
        <f>ROUND(SUM(Q95:Q97),5)</f>
        <v>0</v>
      </c>
      <c r="R98" s="259">
        <f>ROUND(SUM(R95:R97),5)</f>
        <v>0</v>
      </c>
      <c r="S98" s="259">
        <f>ROUND(SUM(O98:R98),5)</f>
        <v>0</v>
      </c>
      <c r="T98" s="259">
        <f>ROUND(I98+K98+N98+S98,5)</f>
        <v>5975</v>
      </c>
    </row>
    <row r="99" spans="1:20" x14ac:dyDescent="0.25">
      <c r="A99" s="258"/>
      <c r="B99" s="258"/>
      <c r="C99" s="258"/>
      <c r="D99" s="258"/>
      <c r="E99" s="258" t="s">
        <v>243</v>
      </c>
      <c r="F99" s="258"/>
      <c r="G99" s="258"/>
      <c r="H99" s="259"/>
      <c r="I99" s="259"/>
      <c r="J99" s="259"/>
      <c r="K99" s="259"/>
      <c r="L99" s="259"/>
      <c r="M99" s="259"/>
      <c r="N99" s="259"/>
      <c r="O99" s="259"/>
      <c r="P99" s="259"/>
      <c r="Q99" s="259"/>
      <c r="R99" s="259"/>
      <c r="S99" s="259"/>
      <c r="T99" s="259"/>
    </row>
    <row r="100" spans="1:20" x14ac:dyDescent="0.25">
      <c r="A100" s="258"/>
      <c r="B100" s="258"/>
      <c r="C100" s="258"/>
      <c r="D100" s="258"/>
      <c r="E100" s="258"/>
      <c r="F100" s="258" t="s">
        <v>244</v>
      </c>
      <c r="G100" s="258"/>
      <c r="H100" s="259">
        <v>0</v>
      </c>
      <c r="I100" s="259">
        <f>H100</f>
        <v>0</v>
      </c>
      <c r="J100" s="259">
        <v>0</v>
      </c>
      <c r="K100" s="259">
        <f>J100</f>
        <v>0</v>
      </c>
      <c r="L100" s="259">
        <v>0</v>
      </c>
      <c r="M100" s="259">
        <v>5947</v>
      </c>
      <c r="N100" s="259">
        <f>ROUND(SUM(L100:M100),5)</f>
        <v>5947</v>
      </c>
      <c r="O100" s="259">
        <v>0</v>
      </c>
      <c r="P100" s="259">
        <v>0</v>
      </c>
      <c r="Q100" s="259">
        <v>0</v>
      </c>
      <c r="R100" s="259">
        <v>0</v>
      </c>
      <c r="S100" s="259">
        <f>ROUND(SUM(O100:R100),5)</f>
        <v>0</v>
      </c>
      <c r="T100" s="259">
        <f>ROUND(I100+K100+N100+S100,5)</f>
        <v>5947</v>
      </c>
    </row>
    <row r="101" spans="1:20" x14ac:dyDescent="0.25">
      <c r="A101" s="258"/>
      <c r="B101" s="258"/>
      <c r="C101" s="258"/>
      <c r="D101" s="258"/>
      <c r="E101" s="258"/>
      <c r="F101" s="258" t="s">
        <v>245</v>
      </c>
      <c r="G101" s="258"/>
      <c r="H101" s="259">
        <v>0</v>
      </c>
      <c r="I101" s="259">
        <f>H101</f>
        <v>0</v>
      </c>
      <c r="J101" s="259">
        <v>0</v>
      </c>
      <c r="K101" s="259">
        <f>J101</f>
        <v>0</v>
      </c>
      <c r="L101" s="259">
        <v>0</v>
      </c>
      <c r="M101" s="259">
        <v>6140.53</v>
      </c>
      <c r="N101" s="259">
        <f>ROUND(SUM(L101:M101),5)</f>
        <v>6140.53</v>
      </c>
      <c r="O101" s="259">
        <v>0</v>
      </c>
      <c r="P101" s="259">
        <v>0</v>
      </c>
      <c r="Q101" s="259">
        <v>0</v>
      </c>
      <c r="R101" s="259">
        <v>0</v>
      </c>
      <c r="S101" s="259">
        <f>ROUND(SUM(O101:R101),5)</f>
        <v>0</v>
      </c>
      <c r="T101" s="259">
        <f>ROUND(I101+K101+N101+S101,5)</f>
        <v>6140.53</v>
      </c>
    </row>
    <row r="102" spans="1:20" x14ac:dyDescent="0.25">
      <c r="A102" s="258"/>
      <c r="B102" s="258"/>
      <c r="C102" s="258"/>
      <c r="D102" s="258"/>
      <c r="E102" s="258"/>
      <c r="F102" s="258" t="s">
        <v>250</v>
      </c>
      <c r="G102" s="258"/>
      <c r="H102" s="259"/>
      <c r="I102" s="259"/>
      <c r="J102" s="259"/>
      <c r="K102" s="259"/>
      <c r="L102" s="259"/>
      <c r="M102" s="259"/>
      <c r="N102" s="259"/>
      <c r="O102" s="259"/>
      <c r="P102" s="259"/>
      <c r="Q102" s="259"/>
      <c r="R102" s="259"/>
      <c r="S102" s="259"/>
      <c r="T102" s="259"/>
    </row>
    <row r="103" spans="1:20" ht="15.75" thickBot="1" x14ac:dyDescent="0.3">
      <c r="A103" s="258"/>
      <c r="B103" s="258"/>
      <c r="C103" s="258"/>
      <c r="D103" s="258"/>
      <c r="E103" s="258"/>
      <c r="F103" s="258"/>
      <c r="G103" s="258" t="s">
        <v>252</v>
      </c>
      <c r="H103" s="260">
        <v>0</v>
      </c>
      <c r="I103" s="260">
        <f>H103</f>
        <v>0</v>
      </c>
      <c r="J103" s="260">
        <v>0</v>
      </c>
      <c r="K103" s="260">
        <f>J103</f>
        <v>0</v>
      </c>
      <c r="L103" s="260">
        <v>0</v>
      </c>
      <c r="M103" s="260">
        <v>29000</v>
      </c>
      <c r="N103" s="260">
        <f>ROUND(SUM(L103:M103),5)</f>
        <v>29000</v>
      </c>
      <c r="O103" s="260">
        <v>0</v>
      </c>
      <c r="P103" s="260">
        <v>0</v>
      </c>
      <c r="Q103" s="260">
        <v>0</v>
      </c>
      <c r="R103" s="260">
        <v>0</v>
      </c>
      <c r="S103" s="260">
        <f>ROUND(SUM(O103:R103),5)</f>
        <v>0</v>
      </c>
      <c r="T103" s="260">
        <f>ROUND(I103+K103+N103+S103,5)</f>
        <v>29000</v>
      </c>
    </row>
    <row r="104" spans="1:20" x14ac:dyDescent="0.25">
      <c r="A104" s="258"/>
      <c r="B104" s="258"/>
      <c r="C104" s="258"/>
      <c r="D104" s="258"/>
      <c r="E104" s="258"/>
      <c r="F104" s="258" t="s">
        <v>253</v>
      </c>
      <c r="G104" s="258"/>
      <c r="H104" s="259">
        <f>ROUND(SUM(H102:H103),5)</f>
        <v>0</v>
      </c>
      <c r="I104" s="259">
        <f>H104</f>
        <v>0</v>
      </c>
      <c r="J104" s="259">
        <f>ROUND(SUM(J102:J103),5)</f>
        <v>0</v>
      </c>
      <c r="K104" s="259">
        <f>J104</f>
        <v>0</v>
      </c>
      <c r="L104" s="259">
        <f>ROUND(SUM(L102:L103),5)</f>
        <v>0</v>
      </c>
      <c r="M104" s="259">
        <f>ROUND(SUM(M102:M103),5)</f>
        <v>29000</v>
      </c>
      <c r="N104" s="259">
        <f>ROUND(SUM(L104:M104),5)</f>
        <v>29000</v>
      </c>
      <c r="O104" s="259">
        <f>ROUND(SUM(O102:O103),5)</f>
        <v>0</v>
      </c>
      <c r="P104" s="259">
        <f>ROUND(SUM(P102:P103),5)</f>
        <v>0</v>
      </c>
      <c r="Q104" s="259">
        <f>ROUND(SUM(Q102:Q103),5)</f>
        <v>0</v>
      </c>
      <c r="R104" s="259">
        <f>ROUND(SUM(R102:R103),5)</f>
        <v>0</v>
      </c>
      <c r="S104" s="259">
        <f>ROUND(SUM(O104:R104),5)</f>
        <v>0</v>
      </c>
      <c r="T104" s="259">
        <f>ROUND(I104+K104+N104+S104,5)</f>
        <v>29000</v>
      </c>
    </row>
    <row r="105" spans="1:20" x14ac:dyDescent="0.25">
      <c r="A105" s="258"/>
      <c r="B105" s="258"/>
      <c r="C105" s="258"/>
      <c r="D105" s="258"/>
      <c r="E105" s="258"/>
      <c r="F105" s="258" t="s">
        <v>254</v>
      </c>
      <c r="G105" s="258"/>
      <c r="H105" s="259"/>
      <c r="I105" s="259"/>
      <c r="J105" s="259"/>
      <c r="K105" s="259"/>
      <c r="L105" s="259"/>
      <c r="M105" s="259"/>
      <c r="N105" s="259"/>
      <c r="O105" s="259"/>
      <c r="P105" s="259"/>
      <c r="Q105" s="259"/>
      <c r="R105" s="259"/>
      <c r="S105" s="259"/>
      <c r="T105" s="259"/>
    </row>
    <row r="106" spans="1:20" ht="15.75" thickBot="1" x14ac:dyDescent="0.3">
      <c r="A106" s="258"/>
      <c r="B106" s="258"/>
      <c r="C106" s="258"/>
      <c r="D106" s="258"/>
      <c r="E106" s="258"/>
      <c r="F106" s="258"/>
      <c r="G106" s="258" t="s">
        <v>257</v>
      </c>
      <c r="H106" s="260">
        <v>0</v>
      </c>
      <c r="I106" s="260">
        <f>H106</f>
        <v>0</v>
      </c>
      <c r="J106" s="260">
        <v>0</v>
      </c>
      <c r="K106" s="260">
        <f>J106</f>
        <v>0</v>
      </c>
      <c r="L106" s="260">
        <v>0</v>
      </c>
      <c r="M106" s="260">
        <v>2074.8000000000002</v>
      </c>
      <c r="N106" s="260">
        <f>ROUND(SUM(L106:M106),5)</f>
        <v>2074.8000000000002</v>
      </c>
      <c r="O106" s="260">
        <v>0</v>
      </c>
      <c r="P106" s="260">
        <v>0</v>
      </c>
      <c r="Q106" s="260">
        <v>0</v>
      </c>
      <c r="R106" s="260">
        <v>0</v>
      </c>
      <c r="S106" s="260">
        <f>ROUND(SUM(O106:R106),5)</f>
        <v>0</v>
      </c>
      <c r="T106" s="260">
        <f>ROUND(I106+K106+N106+S106,5)</f>
        <v>2074.8000000000002</v>
      </c>
    </row>
    <row r="107" spans="1:20" x14ac:dyDescent="0.25">
      <c r="A107" s="258"/>
      <c r="B107" s="258"/>
      <c r="C107" s="258"/>
      <c r="D107" s="258"/>
      <c r="E107" s="258"/>
      <c r="F107" s="258" t="s">
        <v>258</v>
      </c>
      <c r="G107" s="258"/>
      <c r="H107" s="259">
        <f>ROUND(SUM(H105:H106),5)</f>
        <v>0</v>
      </c>
      <c r="I107" s="259">
        <f>H107</f>
        <v>0</v>
      </c>
      <c r="J107" s="259">
        <f>ROUND(SUM(J105:J106),5)</f>
        <v>0</v>
      </c>
      <c r="K107" s="259">
        <f>J107</f>
        <v>0</v>
      </c>
      <c r="L107" s="259">
        <f>ROUND(SUM(L105:L106),5)</f>
        <v>0</v>
      </c>
      <c r="M107" s="259">
        <f>ROUND(SUM(M105:M106),5)</f>
        <v>2074.8000000000002</v>
      </c>
      <c r="N107" s="259">
        <f>ROUND(SUM(L107:M107),5)</f>
        <v>2074.8000000000002</v>
      </c>
      <c r="O107" s="259">
        <f>ROUND(SUM(O105:O106),5)</f>
        <v>0</v>
      </c>
      <c r="P107" s="259">
        <f>ROUND(SUM(P105:P106),5)</f>
        <v>0</v>
      </c>
      <c r="Q107" s="259">
        <f>ROUND(SUM(Q105:Q106),5)</f>
        <v>0</v>
      </c>
      <c r="R107" s="259">
        <f>ROUND(SUM(R105:R106),5)</f>
        <v>0</v>
      </c>
      <c r="S107" s="259">
        <f>ROUND(SUM(O107:R107),5)</f>
        <v>0</v>
      </c>
      <c r="T107" s="259">
        <f>ROUND(I107+K107+N107+S107,5)</f>
        <v>2074.8000000000002</v>
      </c>
    </row>
    <row r="108" spans="1:20" x14ac:dyDescent="0.25">
      <c r="A108" s="258"/>
      <c r="B108" s="258"/>
      <c r="C108" s="258"/>
      <c r="D108" s="258"/>
      <c r="E108" s="258"/>
      <c r="F108" s="258" t="s">
        <v>259</v>
      </c>
      <c r="G108" s="258"/>
      <c r="H108" s="259">
        <v>0</v>
      </c>
      <c r="I108" s="259">
        <f>H108</f>
        <v>0</v>
      </c>
      <c r="J108" s="259">
        <v>0</v>
      </c>
      <c r="K108" s="259">
        <f>J108</f>
        <v>0</v>
      </c>
      <c r="L108" s="259">
        <v>0</v>
      </c>
      <c r="M108" s="259">
        <v>1157.75</v>
      </c>
      <c r="N108" s="259">
        <f>ROUND(SUM(L108:M108),5)</f>
        <v>1157.75</v>
      </c>
      <c r="O108" s="259">
        <v>0</v>
      </c>
      <c r="P108" s="259">
        <v>0</v>
      </c>
      <c r="Q108" s="259">
        <v>0</v>
      </c>
      <c r="R108" s="259">
        <v>0</v>
      </c>
      <c r="S108" s="259">
        <f>ROUND(SUM(O108:R108),5)</f>
        <v>0</v>
      </c>
      <c r="T108" s="259">
        <f>ROUND(I108+K108+N108+S108,5)</f>
        <v>1157.75</v>
      </c>
    </row>
    <row r="109" spans="1:20" x14ac:dyDescent="0.25">
      <c r="A109" s="258"/>
      <c r="B109" s="258"/>
      <c r="C109" s="258"/>
      <c r="D109" s="258"/>
      <c r="E109" s="258"/>
      <c r="F109" s="258" t="s">
        <v>260</v>
      </c>
      <c r="G109" s="258"/>
      <c r="H109" s="259">
        <v>0</v>
      </c>
      <c r="I109" s="259">
        <f>H109</f>
        <v>0</v>
      </c>
      <c r="J109" s="259">
        <v>0</v>
      </c>
      <c r="K109" s="259">
        <f>J109</f>
        <v>0</v>
      </c>
      <c r="L109" s="259">
        <v>0</v>
      </c>
      <c r="M109" s="259">
        <v>924.31</v>
      </c>
      <c r="N109" s="259">
        <f>ROUND(SUM(L109:M109),5)</f>
        <v>924.31</v>
      </c>
      <c r="O109" s="259">
        <v>0</v>
      </c>
      <c r="P109" s="259">
        <v>0</v>
      </c>
      <c r="Q109" s="259">
        <v>0</v>
      </c>
      <c r="R109" s="259">
        <v>0</v>
      </c>
      <c r="S109" s="259">
        <f>ROUND(SUM(O109:R109),5)</f>
        <v>0</v>
      </c>
      <c r="T109" s="259">
        <f>ROUND(I109+K109+N109+S109,5)</f>
        <v>924.31</v>
      </c>
    </row>
    <row r="110" spans="1:20" ht="15.75" thickBot="1" x14ac:dyDescent="0.3">
      <c r="A110" s="258"/>
      <c r="B110" s="258"/>
      <c r="C110" s="258"/>
      <c r="D110" s="258"/>
      <c r="E110" s="258"/>
      <c r="F110" s="258" t="s">
        <v>263</v>
      </c>
      <c r="G110" s="258"/>
      <c r="H110" s="260">
        <v>0</v>
      </c>
      <c r="I110" s="260">
        <f>H110</f>
        <v>0</v>
      </c>
      <c r="J110" s="260">
        <v>0</v>
      </c>
      <c r="K110" s="260">
        <f>J110</f>
        <v>0</v>
      </c>
      <c r="L110" s="260">
        <v>0</v>
      </c>
      <c r="M110" s="260">
        <v>531.28</v>
      </c>
      <c r="N110" s="260">
        <f>ROUND(SUM(L110:M110),5)</f>
        <v>531.28</v>
      </c>
      <c r="O110" s="260">
        <v>0</v>
      </c>
      <c r="P110" s="260">
        <v>0</v>
      </c>
      <c r="Q110" s="260">
        <v>0</v>
      </c>
      <c r="R110" s="260">
        <v>0</v>
      </c>
      <c r="S110" s="260">
        <f>ROUND(SUM(O110:R110),5)</f>
        <v>0</v>
      </c>
      <c r="T110" s="260">
        <f>ROUND(I110+K110+N110+S110,5)</f>
        <v>531.28</v>
      </c>
    </row>
    <row r="111" spans="1:20" x14ac:dyDescent="0.25">
      <c r="A111" s="258"/>
      <c r="B111" s="258"/>
      <c r="C111" s="258"/>
      <c r="D111" s="258"/>
      <c r="E111" s="258" t="s">
        <v>264</v>
      </c>
      <c r="F111" s="258"/>
      <c r="G111" s="258"/>
      <c r="H111" s="259">
        <f>ROUND(SUM(H99:H101)+H104+SUM(H107:H110),5)</f>
        <v>0</v>
      </c>
      <c r="I111" s="259">
        <f>H111</f>
        <v>0</v>
      </c>
      <c r="J111" s="259">
        <f>ROUND(SUM(J99:J101)+J104+SUM(J107:J110),5)</f>
        <v>0</v>
      </c>
      <c r="K111" s="259">
        <f>J111</f>
        <v>0</v>
      </c>
      <c r="L111" s="259">
        <f>ROUND(SUM(L99:L101)+L104+SUM(L107:L110),5)</f>
        <v>0</v>
      </c>
      <c r="M111" s="259">
        <f>ROUND(SUM(M99:M101)+M104+SUM(M107:M110),5)</f>
        <v>45775.67</v>
      </c>
      <c r="N111" s="259">
        <f>ROUND(SUM(L111:M111),5)</f>
        <v>45775.67</v>
      </c>
      <c r="O111" s="259">
        <f>ROUND(SUM(O99:O101)+O104+SUM(O107:O110),5)</f>
        <v>0</v>
      </c>
      <c r="P111" s="259">
        <f>ROUND(SUM(P99:P101)+P104+SUM(P107:P110),5)</f>
        <v>0</v>
      </c>
      <c r="Q111" s="259">
        <f>ROUND(SUM(Q99:Q101)+Q104+SUM(Q107:Q110),5)</f>
        <v>0</v>
      </c>
      <c r="R111" s="259">
        <f>ROUND(SUM(R99:R101)+R104+SUM(R107:R110),5)</f>
        <v>0</v>
      </c>
      <c r="S111" s="259">
        <f>ROUND(SUM(O111:R111),5)</f>
        <v>0</v>
      </c>
      <c r="T111" s="259">
        <f>ROUND(I111+K111+N111+S111,5)</f>
        <v>45775.67</v>
      </c>
    </row>
    <row r="112" spans="1:20" x14ac:dyDescent="0.25">
      <c r="A112" s="258"/>
      <c r="B112" s="258"/>
      <c r="C112" s="258"/>
      <c r="D112" s="258"/>
      <c r="E112" s="258" t="s">
        <v>275</v>
      </c>
      <c r="F112" s="258"/>
      <c r="G112" s="258"/>
      <c r="H112" s="259"/>
      <c r="I112" s="259"/>
      <c r="J112" s="259"/>
      <c r="K112" s="259"/>
      <c r="L112" s="259"/>
      <c r="M112" s="259"/>
      <c r="N112" s="259"/>
      <c r="O112" s="259"/>
      <c r="P112" s="259"/>
      <c r="Q112" s="259"/>
      <c r="R112" s="259"/>
      <c r="S112" s="259"/>
      <c r="T112" s="259"/>
    </row>
    <row r="113" spans="1:20" x14ac:dyDescent="0.25">
      <c r="A113" s="258"/>
      <c r="B113" s="258"/>
      <c r="C113" s="258"/>
      <c r="D113" s="258"/>
      <c r="E113" s="258"/>
      <c r="F113" s="258" t="s">
        <v>278</v>
      </c>
      <c r="G113" s="258"/>
      <c r="H113" s="259"/>
      <c r="I113" s="259"/>
      <c r="J113" s="259"/>
      <c r="K113" s="259"/>
      <c r="L113" s="259"/>
      <c r="M113" s="259"/>
      <c r="N113" s="259"/>
      <c r="O113" s="259"/>
      <c r="P113" s="259"/>
      <c r="Q113" s="259"/>
      <c r="R113" s="259"/>
      <c r="S113" s="259"/>
      <c r="T113" s="259"/>
    </row>
    <row r="114" spans="1:20" ht="15.75" thickBot="1" x14ac:dyDescent="0.3">
      <c r="A114" s="258"/>
      <c r="B114" s="258"/>
      <c r="C114" s="258"/>
      <c r="D114" s="258"/>
      <c r="E114" s="258"/>
      <c r="F114" s="258"/>
      <c r="G114" s="258" t="s">
        <v>280</v>
      </c>
      <c r="H114" s="259">
        <v>0</v>
      </c>
      <c r="I114" s="259">
        <f>H114</f>
        <v>0</v>
      </c>
      <c r="J114" s="259">
        <v>18993.8</v>
      </c>
      <c r="K114" s="259">
        <f>J114</f>
        <v>18993.8</v>
      </c>
      <c r="L114" s="259">
        <v>0</v>
      </c>
      <c r="M114" s="259">
        <v>0</v>
      </c>
      <c r="N114" s="259">
        <f>ROUND(SUM(L114:M114),5)</f>
        <v>0</v>
      </c>
      <c r="O114" s="259">
        <v>0</v>
      </c>
      <c r="P114" s="259">
        <v>0</v>
      </c>
      <c r="Q114" s="259">
        <v>0</v>
      </c>
      <c r="R114" s="259">
        <v>0</v>
      </c>
      <c r="S114" s="259">
        <f>ROUND(SUM(O114:R114),5)</f>
        <v>0</v>
      </c>
      <c r="T114" s="259">
        <f>ROUND(I114+K114+N114+S114,5)</f>
        <v>18993.8</v>
      </c>
    </row>
    <row r="115" spans="1:20" ht="15.75" thickBot="1" x14ac:dyDescent="0.3">
      <c r="A115" s="258"/>
      <c r="B115" s="258"/>
      <c r="C115" s="258"/>
      <c r="D115" s="258"/>
      <c r="E115" s="258"/>
      <c r="F115" s="258" t="s">
        <v>282</v>
      </c>
      <c r="G115" s="258"/>
      <c r="H115" s="261">
        <f>ROUND(SUM(H113:H114),5)</f>
        <v>0</v>
      </c>
      <c r="I115" s="261">
        <f>H115</f>
        <v>0</v>
      </c>
      <c r="J115" s="261">
        <f>ROUND(SUM(J113:J114),5)</f>
        <v>18993.8</v>
      </c>
      <c r="K115" s="261">
        <f>J115</f>
        <v>18993.8</v>
      </c>
      <c r="L115" s="261">
        <f>ROUND(SUM(L113:L114),5)</f>
        <v>0</v>
      </c>
      <c r="M115" s="261">
        <f>ROUND(SUM(M113:M114),5)</f>
        <v>0</v>
      </c>
      <c r="N115" s="261">
        <f>ROUND(SUM(L115:M115),5)</f>
        <v>0</v>
      </c>
      <c r="O115" s="261">
        <f>ROUND(SUM(O113:O114),5)</f>
        <v>0</v>
      </c>
      <c r="P115" s="261">
        <f>ROUND(SUM(P113:P114),5)</f>
        <v>0</v>
      </c>
      <c r="Q115" s="261">
        <f>ROUND(SUM(Q113:Q114),5)</f>
        <v>0</v>
      </c>
      <c r="R115" s="261">
        <f>ROUND(SUM(R113:R114),5)</f>
        <v>0</v>
      </c>
      <c r="S115" s="261">
        <f>ROUND(SUM(O115:R115),5)</f>
        <v>0</v>
      </c>
      <c r="T115" s="261">
        <f>ROUND(I115+K115+N115+S115,5)</f>
        <v>18993.8</v>
      </c>
    </row>
    <row r="116" spans="1:20" ht="15.75" thickBot="1" x14ac:dyDescent="0.3">
      <c r="A116" s="258"/>
      <c r="B116" s="258"/>
      <c r="C116" s="258"/>
      <c r="D116" s="258"/>
      <c r="E116" s="258" t="s">
        <v>283</v>
      </c>
      <c r="F116" s="258"/>
      <c r="G116" s="258"/>
      <c r="H116" s="261">
        <f>ROUND(H112+H115,5)</f>
        <v>0</v>
      </c>
      <c r="I116" s="261">
        <f>H116</f>
        <v>0</v>
      </c>
      <c r="J116" s="261">
        <f>ROUND(J112+J115,5)</f>
        <v>18993.8</v>
      </c>
      <c r="K116" s="261">
        <f>J116</f>
        <v>18993.8</v>
      </c>
      <c r="L116" s="261">
        <f>ROUND(L112+L115,5)</f>
        <v>0</v>
      </c>
      <c r="M116" s="261">
        <f>ROUND(M112+M115,5)</f>
        <v>0</v>
      </c>
      <c r="N116" s="261">
        <f>ROUND(SUM(L116:M116),5)</f>
        <v>0</v>
      </c>
      <c r="O116" s="261">
        <f>ROUND(O112+O115,5)</f>
        <v>0</v>
      </c>
      <c r="P116" s="261">
        <f>ROUND(P112+P115,5)</f>
        <v>0</v>
      </c>
      <c r="Q116" s="261">
        <f>ROUND(Q112+Q115,5)</f>
        <v>0</v>
      </c>
      <c r="R116" s="261">
        <f>ROUND(R112+R115,5)</f>
        <v>0</v>
      </c>
      <c r="S116" s="261">
        <f>ROUND(SUM(O116:R116),5)</f>
        <v>0</v>
      </c>
      <c r="T116" s="261">
        <f>ROUND(I116+K116+N116+S116,5)</f>
        <v>18993.8</v>
      </c>
    </row>
    <row r="117" spans="1:20" ht="15.75" thickBot="1" x14ac:dyDescent="0.3">
      <c r="A117" s="258"/>
      <c r="B117" s="258"/>
      <c r="C117" s="258"/>
      <c r="D117" s="258" t="s">
        <v>289</v>
      </c>
      <c r="E117" s="258"/>
      <c r="F117" s="258"/>
      <c r="G117" s="258"/>
      <c r="H117" s="261">
        <f>ROUND(H20+H34+H48+H57+H63+H94+H98+H111+H116,5)</f>
        <v>0</v>
      </c>
      <c r="I117" s="261">
        <f>H117</f>
        <v>0</v>
      </c>
      <c r="J117" s="261">
        <f>ROUND(J20+J34+J48+J57+J63+J94+J98+J111+J116,5)</f>
        <v>18993.8</v>
      </c>
      <c r="K117" s="261">
        <f>J117</f>
        <v>18993.8</v>
      </c>
      <c r="L117" s="261">
        <f>ROUND(L20+L34+L48+L57+L63+L94+L98+L111+L116,5)</f>
        <v>931.65</v>
      </c>
      <c r="M117" s="261">
        <f>ROUND(M20+M34+M48+M57+M63+M94+M98+M111+M116,5)</f>
        <v>382116.75</v>
      </c>
      <c r="N117" s="261">
        <f>ROUND(SUM(L117:M117),5)</f>
        <v>383048.4</v>
      </c>
      <c r="O117" s="261">
        <f>ROUND(O20+O34+O48+O57+O63+O94+O98+O111+O116,5)</f>
        <v>0</v>
      </c>
      <c r="P117" s="261">
        <f>ROUND(P20+P34+P48+P57+P63+P94+P98+P111+P116,5)</f>
        <v>1300</v>
      </c>
      <c r="Q117" s="261">
        <f>ROUND(Q20+Q34+Q48+Q57+Q63+Q94+Q98+Q111+Q116,5)</f>
        <v>834</v>
      </c>
      <c r="R117" s="261">
        <f>ROUND(R20+R34+R48+R57+R63+R94+R98+R111+R116,5)</f>
        <v>9.85</v>
      </c>
      <c r="S117" s="261">
        <f>ROUND(SUM(O117:R117),5)</f>
        <v>2143.85</v>
      </c>
      <c r="T117" s="261">
        <f>ROUND(I117+K117+N117+S117,5)</f>
        <v>404186.05</v>
      </c>
    </row>
    <row r="118" spans="1:20" ht="15.75" thickBot="1" x14ac:dyDescent="0.3">
      <c r="A118" s="258"/>
      <c r="B118" s="258" t="s">
        <v>290</v>
      </c>
      <c r="C118" s="258"/>
      <c r="D118" s="258"/>
      <c r="E118" s="258"/>
      <c r="F118" s="258"/>
      <c r="G118" s="258"/>
      <c r="H118" s="261">
        <f>ROUND(H6+H19-H117,5)</f>
        <v>638.41999999999996</v>
      </c>
      <c r="I118" s="261">
        <f>H118</f>
        <v>638.41999999999996</v>
      </c>
      <c r="J118" s="261">
        <f>ROUND(J6+J19-J117,5)</f>
        <v>-16288.05</v>
      </c>
      <c r="K118" s="261">
        <f>J118</f>
        <v>-16288.05</v>
      </c>
      <c r="L118" s="261">
        <f>ROUND(L6+L19-L117,5)</f>
        <v>-931.65</v>
      </c>
      <c r="M118" s="261">
        <f>ROUND(M6+M19-M117,5)</f>
        <v>19765.13</v>
      </c>
      <c r="N118" s="261">
        <f>ROUND(SUM(L118:M118),5)</f>
        <v>18833.48</v>
      </c>
      <c r="O118" s="261">
        <f>ROUND(O6+O19-O117,5)</f>
        <v>-64.94</v>
      </c>
      <c r="P118" s="261">
        <f>ROUND(P6+P19-P117,5)</f>
        <v>-610</v>
      </c>
      <c r="Q118" s="261">
        <f>ROUND(Q6+Q19-Q117,5)</f>
        <v>-834</v>
      </c>
      <c r="R118" s="261">
        <f>ROUND(R6+R19-R117,5)</f>
        <v>-9.85</v>
      </c>
      <c r="S118" s="261">
        <f>ROUND(SUM(O118:R118),5)</f>
        <v>-1518.79</v>
      </c>
      <c r="T118" s="261">
        <f>ROUND(I118+K118+N118+S118,5)</f>
        <v>1665.06</v>
      </c>
    </row>
    <row r="119" spans="1:20" s="246" customFormat="1" ht="12" thickBot="1" x14ac:dyDescent="0.25">
      <c r="A119" s="258" t="s">
        <v>291</v>
      </c>
      <c r="B119" s="258"/>
      <c r="C119" s="258"/>
      <c r="D119" s="258"/>
      <c r="E119" s="258"/>
      <c r="F119" s="258"/>
      <c r="G119" s="258"/>
      <c r="H119" s="263">
        <f>H118</f>
        <v>638.41999999999996</v>
      </c>
      <c r="I119" s="263">
        <f>H119</f>
        <v>638.41999999999996</v>
      </c>
      <c r="J119" s="263">
        <f>J118</f>
        <v>-16288.05</v>
      </c>
      <c r="K119" s="263">
        <f>J119</f>
        <v>-16288.05</v>
      </c>
      <c r="L119" s="263">
        <f>L118</f>
        <v>-931.65</v>
      </c>
      <c r="M119" s="263">
        <f>M118</f>
        <v>19765.13</v>
      </c>
      <c r="N119" s="263">
        <f>ROUND(SUM(L119:M119),5)</f>
        <v>18833.48</v>
      </c>
      <c r="O119" s="263">
        <f>O118</f>
        <v>-64.94</v>
      </c>
      <c r="P119" s="263">
        <f>P118</f>
        <v>-610</v>
      </c>
      <c r="Q119" s="263">
        <f>Q118</f>
        <v>-834</v>
      </c>
      <c r="R119" s="263">
        <f>R118</f>
        <v>-9.85</v>
      </c>
      <c r="S119" s="263">
        <f>ROUND(SUM(O119:R119),5)</f>
        <v>-1518.79</v>
      </c>
      <c r="T119" s="263">
        <f>ROUND(I119+K119+N119+S119,5)</f>
        <v>1665.06</v>
      </c>
    </row>
    <row r="120" spans="1:20" ht="15.75" thickTop="1" x14ac:dyDescent="0.25"/>
  </sheetData>
  <pageMargins left="0.78749999999999998" right="0.78749999999999998" top="1.0249999999999999" bottom="1.0249999999999999" header="0.78749999999999998" footer="0.78749999999999998"/>
  <headerFooter>
    <oddHeader>&amp;C&amp;"Arial,Regular"&amp;10&amp;A</oddHeader>
    <oddFooter>&amp;C&amp;"Arial,Regular"&amp;10Page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5"/>
  <sheetViews>
    <sheetView zoomScaleNormal="100" zoomScalePageLayoutView="60" workbookViewId="0">
      <selection activeCell="C1" sqref="C1:I1048576"/>
    </sheetView>
  </sheetViews>
  <sheetFormatPr defaultRowHeight="15" x14ac:dyDescent="0.25"/>
  <cols>
    <col min="1" max="2" width="9.140625" style="184"/>
    <col min="3" max="3" width="11.85546875" style="184" bestFit="1" customWidth="1"/>
    <col min="4" max="4" width="8.7109375" style="184" bestFit="1" customWidth="1"/>
    <col min="5" max="5" width="18" style="184" bestFit="1" customWidth="1"/>
    <col min="6" max="6" width="29.28515625" style="184" bestFit="1" customWidth="1"/>
    <col min="7" max="7" width="8.7109375" style="184" bestFit="1" customWidth="1"/>
    <col min="8" max="8" width="5.5703125" style="184" bestFit="1" customWidth="1"/>
    <col min="9" max="9" width="11.5703125" style="184" bestFit="1" customWidth="1"/>
    <col min="10" max="16384" width="9.140625" style="184"/>
  </cols>
  <sheetData>
    <row r="1" spans="1:9" ht="15.75" x14ac:dyDescent="0.25">
      <c r="A1" s="264" t="s">
        <v>79</v>
      </c>
      <c r="B1" s="264"/>
      <c r="C1" s="264"/>
      <c r="D1" s="264"/>
      <c r="E1" s="264"/>
      <c r="F1" s="63"/>
      <c r="G1" s="63"/>
      <c r="H1" s="63"/>
      <c r="I1" s="62"/>
    </row>
    <row r="2" spans="1:9" ht="18" x14ac:dyDescent="0.25">
      <c r="A2" s="132" t="s">
        <v>1117</v>
      </c>
      <c r="B2" s="132"/>
      <c r="C2" s="132"/>
      <c r="D2" s="63"/>
      <c r="E2" s="63"/>
      <c r="F2" s="63"/>
      <c r="G2" s="63"/>
      <c r="H2" s="63"/>
      <c r="I2" s="64"/>
    </row>
    <row r="3" spans="1:9" x14ac:dyDescent="0.25">
      <c r="A3" s="265" t="s">
        <v>1184</v>
      </c>
      <c r="B3" s="265"/>
      <c r="C3" s="265"/>
      <c r="D3" s="63"/>
      <c r="E3" s="63"/>
      <c r="F3" s="63"/>
      <c r="G3" s="63"/>
      <c r="H3" s="63"/>
      <c r="I3" s="62"/>
    </row>
    <row r="4" spans="1:9" s="192" customFormat="1" ht="15.75" thickBot="1" x14ac:dyDescent="0.3">
      <c r="A4" s="227"/>
      <c r="B4" s="227"/>
      <c r="C4" s="266" t="s">
        <v>361</v>
      </c>
      <c r="D4" s="266" t="s">
        <v>362</v>
      </c>
      <c r="E4" s="266" t="s">
        <v>363</v>
      </c>
      <c r="F4" s="266" t="s">
        <v>364</v>
      </c>
      <c r="G4" s="266" t="s">
        <v>1118</v>
      </c>
      <c r="H4" s="266" t="s">
        <v>1119</v>
      </c>
      <c r="I4" s="266" t="s">
        <v>1120</v>
      </c>
    </row>
    <row r="5" spans="1:9" ht="15.75" thickTop="1" x14ac:dyDescent="0.25">
      <c r="A5" s="228" t="s">
        <v>1121</v>
      </c>
      <c r="B5" s="228"/>
      <c r="C5" s="228"/>
      <c r="D5" s="267"/>
      <c r="E5" s="228"/>
      <c r="F5" s="228"/>
      <c r="G5" s="267"/>
      <c r="H5" s="268"/>
      <c r="I5" s="269"/>
    </row>
    <row r="6" spans="1:9" x14ac:dyDescent="0.25">
      <c r="A6" s="270"/>
      <c r="B6" s="270"/>
      <c r="C6" s="270" t="s">
        <v>461</v>
      </c>
      <c r="D6" s="271">
        <v>43497</v>
      </c>
      <c r="E6" s="270" t="s">
        <v>1185</v>
      </c>
      <c r="F6" s="270" t="s">
        <v>392</v>
      </c>
      <c r="G6" s="271">
        <v>43524</v>
      </c>
      <c r="H6" s="272"/>
      <c r="I6" s="229">
        <v>1000</v>
      </c>
    </row>
    <row r="7" spans="1:9" x14ac:dyDescent="0.25">
      <c r="A7" s="270"/>
      <c r="B7" s="270"/>
      <c r="C7" s="270" t="s">
        <v>461</v>
      </c>
      <c r="D7" s="271">
        <v>43524</v>
      </c>
      <c r="E7" s="270" t="s">
        <v>1186</v>
      </c>
      <c r="F7" s="270" t="s">
        <v>358</v>
      </c>
      <c r="G7" s="271">
        <v>43524</v>
      </c>
      <c r="H7" s="272"/>
      <c r="I7" s="229">
        <v>4283.8999999999996</v>
      </c>
    </row>
    <row r="8" spans="1:9" x14ac:dyDescent="0.25">
      <c r="A8" s="270"/>
      <c r="B8" s="270"/>
      <c r="C8" s="270" t="s">
        <v>461</v>
      </c>
      <c r="D8" s="271">
        <v>43515</v>
      </c>
      <c r="E8" s="270" t="s">
        <v>1187</v>
      </c>
      <c r="F8" s="270" t="s">
        <v>355</v>
      </c>
      <c r="G8" s="271">
        <v>43529</v>
      </c>
      <c r="H8" s="272"/>
      <c r="I8" s="229">
        <v>987.7</v>
      </c>
    </row>
    <row r="9" spans="1:9" x14ac:dyDescent="0.25">
      <c r="A9" s="270"/>
      <c r="B9" s="270"/>
      <c r="C9" s="270" t="s">
        <v>461</v>
      </c>
      <c r="D9" s="271">
        <v>43484</v>
      </c>
      <c r="E9" s="270" t="s">
        <v>1135</v>
      </c>
      <c r="F9" s="270" t="s">
        <v>1136</v>
      </c>
      <c r="G9" s="271">
        <v>43530</v>
      </c>
      <c r="H9" s="272"/>
      <c r="I9" s="229">
        <v>492</v>
      </c>
    </row>
    <row r="10" spans="1:9" x14ac:dyDescent="0.25">
      <c r="A10" s="270"/>
      <c r="B10" s="270"/>
      <c r="C10" s="270" t="s">
        <v>461</v>
      </c>
      <c r="D10" s="271">
        <v>43516</v>
      </c>
      <c r="E10" s="270" t="s">
        <v>1188</v>
      </c>
      <c r="F10" s="270" t="s">
        <v>355</v>
      </c>
      <c r="G10" s="271">
        <v>43530</v>
      </c>
      <c r="H10" s="272"/>
      <c r="I10" s="229">
        <v>1026.2</v>
      </c>
    </row>
    <row r="11" spans="1:9" x14ac:dyDescent="0.25">
      <c r="A11" s="270"/>
      <c r="B11" s="270"/>
      <c r="C11" s="270" t="s">
        <v>461</v>
      </c>
      <c r="D11" s="271">
        <v>43517</v>
      </c>
      <c r="E11" s="270" t="s">
        <v>1189</v>
      </c>
      <c r="F11" s="270" t="s">
        <v>355</v>
      </c>
      <c r="G11" s="271">
        <v>43531</v>
      </c>
      <c r="H11" s="272"/>
      <c r="I11" s="229">
        <v>1181.5999999999999</v>
      </c>
    </row>
    <row r="12" spans="1:9" x14ac:dyDescent="0.25">
      <c r="A12" s="270"/>
      <c r="B12" s="270"/>
      <c r="C12" s="270" t="s">
        <v>461</v>
      </c>
      <c r="D12" s="271">
        <v>43518</v>
      </c>
      <c r="E12" s="270" t="s">
        <v>1190</v>
      </c>
      <c r="F12" s="270" t="s">
        <v>355</v>
      </c>
      <c r="G12" s="271">
        <v>43532</v>
      </c>
      <c r="H12" s="272"/>
      <c r="I12" s="229">
        <v>1147.3</v>
      </c>
    </row>
    <row r="13" spans="1:9" x14ac:dyDescent="0.25">
      <c r="A13" s="270"/>
      <c r="B13" s="270"/>
      <c r="C13" s="270" t="s">
        <v>461</v>
      </c>
      <c r="D13" s="271">
        <v>43524</v>
      </c>
      <c r="E13" s="270" t="s">
        <v>1191</v>
      </c>
      <c r="F13" s="270" t="s">
        <v>357</v>
      </c>
      <c r="G13" s="271">
        <v>43534</v>
      </c>
      <c r="H13" s="272"/>
      <c r="I13" s="229">
        <v>55595.05</v>
      </c>
    </row>
    <row r="14" spans="1:9" x14ac:dyDescent="0.25">
      <c r="A14" s="270"/>
      <c r="B14" s="270"/>
      <c r="C14" s="270" t="s">
        <v>461</v>
      </c>
      <c r="D14" s="271">
        <v>43521</v>
      </c>
      <c r="E14" s="270" t="s">
        <v>1192</v>
      </c>
      <c r="F14" s="270" t="s">
        <v>355</v>
      </c>
      <c r="G14" s="271">
        <v>43535</v>
      </c>
      <c r="H14" s="272"/>
      <c r="I14" s="229">
        <v>998.2</v>
      </c>
    </row>
    <row r="15" spans="1:9" x14ac:dyDescent="0.25">
      <c r="A15" s="270"/>
      <c r="B15" s="270"/>
      <c r="C15" s="270" t="s">
        <v>461</v>
      </c>
      <c r="D15" s="271">
        <v>43522</v>
      </c>
      <c r="E15" s="270" t="s">
        <v>1193</v>
      </c>
      <c r="F15" s="270" t="s">
        <v>355</v>
      </c>
      <c r="G15" s="271">
        <v>43536</v>
      </c>
      <c r="H15" s="272"/>
      <c r="I15" s="229">
        <v>1058.4000000000001</v>
      </c>
    </row>
    <row r="16" spans="1:9" x14ac:dyDescent="0.25">
      <c r="A16" s="270"/>
      <c r="B16" s="270"/>
      <c r="C16" s="270" t="s">
        <v>461</v>
      </c>
      <c r="D16" s="271">
        <v>43466</v>
      </c>
      <c r="E16" s="270" t="s">
        <v>1132</v>
      </c>
      <c r="F16" s="270" t="s">
        <v>1128</v>
      </c>
      <c r="G16" s="271">
        <v>43537</v>
      </c>
      <c r="H16" s="272"/>
      <c r="I16" s="229">
        <v>226.25</v>
      </c>
    </row>
    <row r="17" spans="1:9" x14ac:dyDescent="0.25">
      <c r="A17" s="270"/>
      <c r="B17" s="270"/>
      <c r="C17" s="270" t="s">
        <v>461</v>
      </c>
      <c r="D17" s="271">
        <v>43519</v>
      </c>
      <c r="E17" s="270" t="s">
        <v>1194</v>
      </c>
      <c r="F17" s="270" t="s">
        <v>1124</v>
      </c>
      <c r="G17" s="271">
        <v>43537</v>
      </c>
      <c r="H17" s="272"/>
      <c r="I17" s="229">
        <v>408.21</v>
      </c>
    </row>
    <row r="18" spans="1:9" x14ac:dyDescent="0.25">
      <c r="A18" s="270"/>
      <c r="B18" s="270"/>
      <c r="C18" s="270" t="s">
        <v>461</v>
      </c>
      <c r="D18" s="271">
        <v>43522</v>
      </c>
      <c r="E18" s="270" t="s">
        <v>1195</v>
      </c>
      <c r="F18" s="270" t="s">
        <v>409</v>
      </c>
      <c r="G18" s="271">
        <v>43537</v>
      </c>
      <c r="H18" s="272"/>
      <c r="I18" s="229">
        <v>531.28</v>
      </c>
    </row>
    <row r="19" spans="1:9" x14ac:dyDescent="0.25">
      <c r="A19" s="270"/>
      <c r="B19" s="270"/>
      <c r="C19" s="270" t="s">
        <v>461</v>
      </c>
      <c r="D19" s="271">
        <v>43523</v>
      </c>
      <c r="E19" s="270" t="s">
        <v>1196</v>
      </c>
      <c r="F19" s="270" t="s">
        <v>355</v>
      </c>
      <c r="G19" s="271">
        <v>43537</v>
      </c>
      <c r="H19" s="272"/>
      <c r="I19" s="229">
        <v>1042.3</v>
      </c>
    </row>
    <row r="20" spans="1:9" x14ac:dyDescent="0.25">
      <c r="A20" s="270"/>
      <c r="B20" s="270"/>
      <c r="C20" s="270" t="s">
        <v>461</v>
      </c>
      <c r="D20" s="271">
        <v>43524</v>
      </c>
      <c r="E20" s="270" t="s">
        <v>1197</v>
      </c>
      <c r="F20" s="270" t="s">
        <v>355</v>
      </c>
      <c r="G20" s="271">
        <v>43538</v>
      </c>
      <c r="H20" s="272"/>
      <c r="I20" s="229">
        <v>1063.3</v>
      </c>
    </row>
    <row r="21" spans="1:9" x14ac:dyDescent="0.25">
      <c r="A21" s="270"/>
      <c r="B21" s="270"/>
      <c r="C21" s="270" t="s">
        <v>461</v>
      </c>
      <c r="D21" s="271">
        <v>43511</v>
      </c>
      <c r="E21" s="270" t="s">
        <v>1198</v>
      </c>
      <c r="F21" s="270" t="s">
        <v>229</v>
      </c>
      <c r="G21" s="271">
        <v>43539</v>
      </c>
      <c r="H21" s="272"/>
      <c r="I21" s="229">
        <v>3382.37</v>
      </c>
    </row>
    <row r="22" spans="1:9" x14ac:dyDescent="0.25">
      <c r="A22" s="270"/>
      <c r="B22" s="270"/>
      <c r="C22" s="270" t="s">
        <v>461</v>
      </c>
      <c r="D22" s="271">
        <v>43524</v>
      </c>
      <c r="E22" s="270" t="s">
        <v>1199</v>
      </c>
      <c r="F22" s="270" t="s">
        <v>351</v>
      </c>
      <c r="G22" s="271">
        <v>43539</v>
      </c>
      <c r="H22" s="272"/>
      <c r="I22" s="229">
        <v>844.87</v>
      </c>
    </row>
    <row r="23" spans="1:9" x14ac:dyDescent="0.25">
      <c r="A23" s="270"/>
      <c r="B23" s="270"/>
      <c r="C23" s="270" t="s">
        <v>461</v>
      </c>
      <c r="D23" s="271">
        <v>43466</v>
      </c>
      <c r="E23" s="270" t="s">
        <v>1133</v>
      </c>
      <c r="F23" s="270" t="s">
        <v>1095</v>
      </c>
      <c r="G23" s="271">
        <v>43544</v>
      </c>
      <c r="H23" s="272"/>
      <c r="I23" s="229">
        <v>455</v>
      </c>
    </row>
    <row r="24" spans="1:9" x14ac:dyDescent="0.25">
      <c r="A24" s="270"/>
      <c r="B24" s="270"/>
      <c r="C24" s="270" t="s">
        <v>461</v>
      </c>
      <c r="D24" s="271">
        <v>43516</v>
      </c>
      <c r="E24" s="270" t="s">
        <v>1200</v>
      </c>
      <c r="F24" s="270" t="s">
        <v>359</v>
      </c>
      <c r="G24" s="271">
        <v>43544</v>
      </c>
      <c r="H24" s="272"/>
      <c r="I24" s="229">
        <v>104.66</v>
      </c>
    </row>
    <row r="25" spans="1:9" x14ac:dyDescent="0.25">
      <c r="A25" s="270"/>
      <c r="B25" s="270"/>
      <c r="C25" s="270" t="s">
        <v>461</v>
      </c>
      <c r="D25" s="271">
        <v>43516</v>
      </c>
      <c r="E25" s="270" t="s">
        <v>1201</v>
      </c>
      <c r="F25" s="270" t="s">
        <v>359</v>
      </c>
      <c r="G25" s="271">
        <v>43544</v>
      </c>
      <c r="H25" s="272"/>
      <c r="I25" s="229">
        <v>89.59</v>
      </c>
    </row>
    <row r="26" spans="1:9" x14ac:dyDescent="0.25">
      <c r="A26" s="270"/>
      <c r="B26" s="270"/>
      <c r="C26" s="270" t="s">
        <v>461</v>
      </c>
      <c r="D26" s="271">
        <v>43515</v>
      </c>
      <c r="E26" s="270" t="s">
        <v>1202</v>
      </c>
      <c r="F26" s="270" t="s">
        <v>1126</v>
      </c>
      <c r="G26" s="271">
        <v>43545</v>
      </c>
      <c r="H26" s="272"/>
      <c r="I26" s="229">
        <v>454.77</v>
      </c>
    </row>
    <row r="27" spans="1:9" ht="15.75" thickBot="1" x14ac:dyDescent="0.3">
      <c r="A27" s="270"/>
      <c r="B27" s="270"/>
      <c r="C27" s="270" t="s">
        <v>461</v>
      </c>
      <c r="D27" s="271">
        <v>43524</v>
      </c>
      <c r="E27" s="270" t="s">
        <v>1203</v>
      </c>
      <c r="F27" s="270" t="s">
        <v>1204</v>
      </c>
      <c r="G27" s="271">
        <v>43554</v>
      </c>
      <c r="H27" s="272"/>
      <c r="I27" s="273">
        <v>3000</v>
      </c>
    </row>
    <row r="28" spans="1:9" x14ac:dyDescent="0.25">
      <c r="A28" s="270" t="s">
        <v>1137</v>
      </c>
      <c r="B28" s="270"/>
      <c r="C28" s="270"/>
      <c r="D28" s="271"/>
      <c r="E28" s="270"/>
      <c r="F28" s="270"/>
      <c r="G28" s="271"/>
      <c r="H28" s="272"/>
      <c r="I28" s="229">
        <v>79372.95</v>
      </c>
    </row>
    <row r="29" spans="1:9" x14ac:dyDescent="0.25">
      <c r="A29" s="228" t="s">
        <v>1138</v>
      </c>
      <c r="B29" s="228"/>
      <c r="C29" s="228"/>
      <c r="D29" s="267"/>
      <c r="E29" s="228"/>
      <c r="F29" s="228"/>
      <c r="G29" s="267"/>
      <c r="H29" s="268"/>
      <c r="I29" s="269"/>
    </row>
    <row r="30" spans="1:9" x14ac:dyDescent="0.25">
      <c r="A30" s="270"/>
      <c r="B30" s="270"/>
      <c r="C30" s="270" t="s">
        <v>383</v>
      </c>
      <c r="D30" s="271">
        <v>43504</v>
      </c>
      <c r="E30" s="270" t="s">
        <v>1205</v>
      </c>
      <c r="F30" s="270" t="s">
        <v>1206</v>
      </c>
      <c r="G30" s="271"/>
      <c r="H30" s="272"/>
      <c r="I30" s="229">
        <v>-95</v>
      </c>
    </row>
    <row r="31" spans="1:9" x14ac:dyDescent="0.25">
      <c r="A31" s="270"/>
      <c r="B31" s="270"/>
      <c r="C31" s="270" t="s">
        <v>461</v>
      </c>
      <c r="D31" s="271">
        <v>43516</v>
      </c>
      <c r="E31" s="270" t="s">
        <v>1207</v>
      </c>
      <c r="F31" s="270" t="s">
        <v>353</v>
      </c>
      <c r="G31" s="271">
        <v>43516</v>
      </c>
      <c r="H31" s="272">
        <v>8</v>
      </c>
      <c r="I31" s="229">
        <v>400</v>
      </c>
    </row>
    <row r="32" spans="1:9" x14ac:dyDescent="0.25">
      <c r="A32" s="270"/>
      <c r="B32" s="270"/>
      <c r="C32" s="270" t="s">
        <v>461</v>
      </c>
      <c r="D32" s="271">
        <v>43518</v>
      </c>
      <c r="E32" s="270" t="s">
        <v>1208</v>
      </c>
      <c r="F32" s="270" t="s">
        <v>1209</v>
      </c>
      <c r="G32" s="271">
        <v>43518</v>
      </c>
      <c r="H32" s="272">
        <v>6</v>
      </c>
      <c r="I32" s="229">
        <v>125.05</v>
      </c>
    </row>
    <row r="33" spans="1:9" x14ac:dyDescent="0.25">
      <c r="A33" s="270"/>
      <c r="B33" s="270"/>
      <c r="C33" s="270" t="s">
        <v>461</v>
      </c>
      <c r="D33" s="271">
        <v>43522</v>
      </c>
      <c r="E33" s="270" t="s">
        <v>1210</v>
      </c>
      <c r="F33" s="270" t="s">
        <v>1211</v>
      </c>
      <c r="G33" s="271">
        <v>43522</v>
      </c>
      <c r="H33" s="272">
        <v>2</v>
      </c>
      <c r="I33" s="229">
        <v>305.36</v>
      </c>
    </row>
    <row r="34" spans="1:9" ht="15.75" thickBot="1" x14ac:dyDescent="0.3">
      <c r="A34" s="270"/>
      <c r="B34" s="270"/>
      <c r="C34" s="270" t="s">
        <v>461</v>
      </c>
      <c r="D34" s="271">
        <v>43523</v>
      </c>
      <c r="E34" s="270" t="s">
        <v>1212</v>
      </c>
      <c r="F34" s="270" t="s">
        <v>354</v>
      </c>
      <c r="G34" s="271">
        <v>43523</v>
      </c>
      <c r="H34" s="272">
        <v>1</v>
      </c>
      <c r="I34" s="273">
        <v>128.9</v>
      </c>
    </row>
    <row r="35" spans="1:9" x14ac:dyDescent="0.25">
      <c r="A35" s="270" t="s">
        <v>1141</v>
      </c>
      <c r="B35" s="270"/>
      <c r="C35" s="270"/>
      <c r="D35" s="271"/>
      <c r="E35" s="270"/>
      <c r="F35" s="270"/>
      <c r="G35" s="271"/>
      <c r="H35" s="272"/>
      <c r="I35" s="229">
        <v>864.31</v>
      </c>
    </row>
    <row r="36" spans="1:9" x14ac:dyDescent="0.25">
      <c r="A36" s="228" t="s">
        <v>1142</v>
      </c>
      <c r="B36" s="228"/>
      <c r="C36" s="228"/>
      <c r="D36" s="267"/>
      <c r="E36" s="228"/>
      <c r="F36" s="228"/>
      <c r="G36" s="267"/>
      <c r="H36" s="268"/>
      <c r="I36" s="269"/>
    </row>
    <row r="37" spans="1:9" x14ac:dyDescent="0.25">
      <c r="A37" s="270" t="s">
        <v>1143</v>
      </c>
      <c r="B37" s="270"/>
      <c r="C37" s="270"/>
      <c r="D37" s="271"/>
      <c r="E37" s="270"/>
      <c r="F37" s="270"/>
      <c r="G37" s="271"/>
      <c r="H37" s="272"/>
      <c r="I37" s="229"/>
    </row>
    <row r="38" spans="1:9" x14ac:dyDescent="0.25">
      <c r="A38" s="228" t="s">
        <v>1144</v>
      </c>
      <c r="B38" s="228"/>
      <c r="C38" s="228"/>
      <c r="D38" s="267"/>
      <c r="E38" s="228"/>
      <c r="F38" s="228"/>
      <c r="G38" s="267"/>
      <c r="H38" s="268"/>
      <c r="I38" s="269"/>
    </row>
    <row r="39" spans="1:9" ht="15.75" thickBot="1" x14ac:dyDescent="0.3">
      <c r="A39" s="63"/>
      <c r="B39" s="270"/>
      <c r="C39" s="270" t="s">
        <v>367</v>
      </c>
      <c r="D39" s="271">
        <v>43435</v>
      </c>
      <c r="E39" s="270" t="s">
        <v>1093</v>
      </c>
      <c r="F39" s="270" t="s">
        <v>351</v>
      </c>
      <c r="G39" s="271"/>
      <c r="H39" s="272"/>
      <c r="I39" s="273">
        <v>-43.03</v>
      </c>
    </row>
    <row r="40" spans="1:9" x14ac:dyDescent="0.25">
      <c r="A40" s="270" t="s">
        <v>1145</v>
      </c>
      <c r="B40" s="270"/>
      <c r="C40" s="270"/>
      <c r="D40" s="271"/>
      <c r="E40" s="270"/>
      <c r="F40" s="270"/>
      <c r="G40" s="271"/>
      <c r="H40" s="272"/>
      <c r="I40" s="229">
        <v>-43.03</v>
      </c>
    </row>
    <row r="41" spans="1:9" x14ac:dyDescent="0.25">
      <c r="A41" s="228" t="s">
        <v>1146</v>
      </c>
      <c r="B41" s="228"/>
      <c r="C41" s="228"/>
      <c r="D41" s="267"/>
      <c r="E41" s="228"/>
      <c r="F41" s="228"/>
      <c r="G41" s="267"/>
      <c r="H41" s="268"/>
      <c r="I41" s="269"/>
    </row>
    <row r="42" spans="1:9" ht="15.75" thickBot="1" x14ac:dyDescent="0.3">
      <c r="A42" s="270" t="s">
        <v>1149</v>
      </c>
      <c r="B42" s="270"/>
      <c r="C42" s="270"/>
      <c r="D42" s="271"/>
      <c r="E42" s="270"/>
      <c r="F42" s="270"/>
      <c r="G42" s="271"/>
      <c r="H42" s="272"/>
      <c r="I42" s="229"/>
    </row>
    <row r="43" spans="1:9" ht="15.75" thickBot="1" x14ac:dyDescent="0.3">
      <c r="A43" s="228" t="s">
        <v>350</v>
      </c>
      <c r="B43" s="228"/>
      <c r="C43" s="228"/>
      <c r="D43" s="267"/>
      <c r="E43" s="228"/>
      <c r="F43" s="228"/>
      <c r="G43" s="267"/>
      <c r="H43" s="268"/>
      <c r="I43" s="274">
        <v>80194.23</v>
      </c>
    </row>
    <row r="44" spans="1:9" ht="15.75" thickTop="1" x14ac:dyDescent="0.25">
      <c r="A44"/>
      <c r="B44"/>
      <c r="C44"/>
      <c r="D44"/>
      <c r="E44"/>
      <c r="F44"/>
      <c r="G44"/>
      <c r="H44"/>
      <c r="I44"/>
    </row>
    <row r="45" spans="1:9" x14ac:dyDescent="0.25">
      <c r="A45" s="198" t="s">
        <v>1141</v>
      </c>
      <c r="B45" s="198"/>
      <c r="C45" s="198"/>
      <c r="D45" s="199"/>
      <c r="E45" s="198"/>
      <c r="F45" s="198"/>
      <c r="G45" s="199"/>
      <c r="H45" s="231"/>
      <c r="I45" s="194">
        <f>ROUND(SUM(I37:I44),5)</f>
        <v>80108.17</v>
      </c>
    </row>
    <row r="46" spans="1:9" x14ac:dyDescent="0.25">
      <c r="A46" s="187" t="s">
        <v>1142</v>
      </c>
      <c r="B46" s="187"/>
      <c r="C46" s="187"/>
      <c r="D46" s="196"/>
      <c r="E46" s="187"/>
      <c r="F46" s="187"/>
      <c r="G46" s="196"/>
      <c r="H46" s="230"/>
      <c r="I46" s="197"/>
    </row>
    <row r="47" spans="1:9" x14ac:dyDescent="0.25">
      <c r="A47" s="198" t="s">
        <v>1143</v>
      </c>
      <c r="B47" s="198"/>
      <c r="C47" s="198"/>
      <c r="D47" s="199"/>
      <c r="E47" s="198"/>
      <c r="F47" s="198"/>
      <c r="G47" s="199"/>
      <c r="H47" s="231"/>
      <c r="I47" s="194"/>
    </row>
    <row r="48" spans="1:9" x14ac:dyDescent="0.25">
      <c r="A48" s="187" t="s">
        <v>1144</v>
      </c>
      <c r="B48" s="187"/>
      <c r="C48" s="187"/>
      <c r="D48" s="196"/>
      <c r="E48" s="187"/>
      <c r="F48" s="187"/>
      <c r="G48" s="196"/>
      <c r="H48" s="230"/>
      <c r="I48" s="197"/>
    </row>
    <row r="49" spans="1:9" ht="15.75" thickBot="1" x14ac:dyDescent="0.3">
      <c r="A49" s="195"/>
      <c r="B49" s="198"/>
      <c r="C49" s="198" t="s">
        <v>367</v>
      </c>
      <c r="D49" s="199">
        <v>43435</v>
      </c>
      <c r="E49" s="198" t="s">
        <v>1093</v>
      </c>
      <c r="F49" s="198" t="s">
        <v>351</v>
      </c>
      <c r="G49" s="199"/>
      <c r="H49" s="231"/>
      <c r="I49" s="232">
        <v>-43.03</v>
      </c>
    </row>
    <row r="50" spans="1:9" x14ac:dyDescent="0.25">
      <c r="A50" s="198" t="s">
        <v>1145</v>
      </c>
      <c r="B50" s="198"/>
      <c r="C50" s="198"/>
      <c r="D50" s="199"/>
      <c r="E50" s="198"/>
      <c r="F50" s="198"/>
      <c r="G50" s="199"/>
      <c r="H50" s="231"/>
      <c r="I50" s="194">
        <f>ROUND(SUM(I48:I49),5)</f>
        <v>-43.03</v>
      </c>
    </row>
    <row r="51" spans="1:9" x14ac:dyDescent="0.25">
      <c r="A51" s="187" t="s">
        <v>1146</v>
      </c>
      <c r="B51" s="187"/>
      <c r="C51" s="187"/>
      <c r="D51" s="196"/>
      <c r="E51" s="187"/>
      <c r="F51" s="187"/>
      <c r="G51" s="196"/>
      <c r="H51" s="230"/>
      <c r="I51" s="197"/>
    </row>
    <row r="52" spans="1:9" ht="15.75" thickBot="1" x14ac:dyDescent="0.3">
      <c r="A52" s="195"/>
      <c r="B52" s="198"/>
      <c r="C52" s="198" t="s">
        <v>461</v>
      </c>
      <c r="D52" s="199">
        <v>43399</v>
      </c>
      <c r="E52" s="198" t="s">
        <v>1147</v>
      </c>
      <c r="F52" s="198" t="s">
        <v>1148</v>
      </c>
      <c r="G52" s="199">
        <v>43399</v>
      </c>
      <c r="H52" s="231">
        <v>97</v>
      </c>
      <c r="I52" s="194">
        <v>25</v>
      </c>
    </row>
    <row r="53" spans="1:9" ht="15.75" thickBot="1" x14ac:dyDescent="0.3">
      <c r="A53" s="198" t="s">
        <v>1149</v>
      </c>
      <c r="B53" s="198"/>
      <c r="C53" s="198"/>
      <c r="D53" s="199"/>
      <c r="E53" s="198"/>
      <c r="F53" s="198"/>
      <c r="G53" s="199"/>
      <c r="H53" s="231"/>
      <c r="I53" s="233">
        <f>ROUND(SUM(I51:I52),5)</f>
        <v>25</v>
      </c>
    </row>
    <row r="54" spans="1:9" s="185" customFormat="1" ht="12" thickBot="1" x14ac:dyDescent="0.25">
      <c r="A54" s="187" t="s">
        <v>350</v>
      </c>
      <c r="B54" s="187"/>
      <c r="C54" s="187"/>
      <c r="D54" s="196"/>
      <c r="E54" s="187"/>
      <c r="F54" s="187"/>
      <c r="G54" s="196"/>
      <c r="H54" s="230"/>
      <c r="I54" s="234">
        <f>ROUND(I36+I45+I47+I50+I53,5)</f>
        <v>80090.14</v>
      </c>
    </row>
    <row r="55" spans="1:9" ht="15.75" thickTop="1" x14ac:dyDescent="0.25"/>
  </sheetData>
  <pageMargins left="0.78749999999999998" right="0.78749999999999998" top="1.0249999999999999" bottom="1.0249999999999999" header="0.78749999999999998" footer="0.78749999999999998"/>
  <headerFooter>
    <oddHeader>&amp;C&amp;"Arial,Regular"&amp;10&amp;A</oddHeader>
    <oddFooter>&amp;C&amp;"Arial,Regular"&amp;10Page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483"/>
  <sheetViews>
    <sheetView zoomScaleNormal="100" zoomScalePageLayoutView="60" workbookViewId="0">
      <selection activeCell="J19" sqref="J19"/>
    </sheetView>
  </sheetViews>
  <sheetFormatPr defaultRowHeight="15" x14ac:dyDescent="0.25"/>
  <cols>
    <col min="1" max="16384" width="9.140625" style="245"/>
  </cols>
  <sheetData>
    <row r="1" spans="1:15" ht="15.75" x14ac:dyDescent="0.25">
      <c r="A1" s="247" t="s">
        <v>79</v>
      </c>
      <c r="B1" s="275"/>
      <c r="C1" s="275"/>
      <c r="D1" s="275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50"/>
    </row>
    <row r="2" spans="1:15" ht="18" x14ac:dyDescent="0.25">
      <c r="A2" s="251" t="s">
        <v>360</v>
      </c>
      <c r="B2" s="275"/>
      <c r="C2" s="275"/>
      <c r="D2" s="275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52"/>
    </row>
    <row r="3" spans="1:15" x14ac:dyDescent="0.25">
      <c r="A3" s="253" t="s">
        <v>1184</v>
      </c>
      <c r="B3" s="275"/>
      <c r="C3" s="275"/>
      <c r="D3" s="275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50" t="s">
        <v>81</v>
      </c>
    </row>
    <row r="4" spans="1:15" s="254" customFormat="1" ht="15.75" thickBot="1" x14ac:dyDescent="0.3">
      <c r="A4" s="256"/>
      <c r="B4" s="256"/>
      <c r="C4" s="256"/>
      <c r="D4" s="256"/>
      <c r="E4" s="256"/>
      <c r="F4" s="257" t="s">
        <v>361</v>
      </c>
      <c r="G4" s="257" t="s">
        <v>362</v>
      </c>
      <c r="H4" s="257" t="s">
        <v>363</v>
      </c>
      <c r="I4" s="257" t="s">
        <v>1150</v>
      </c>
      <c r="J4" s="257" t="s">
        <v>364</v>
      </c>
      <c r="K4" s="257" t="s">
        <v>365</v>
      </c>
      <c r="L4" s="257" t="s">
        <v>366</v>
      </c>
      <c r="M4" s="257" t="s">
        <v>1151</v>
      </c>
      <c r="N4" s="257" t="s">
        <v>367</v>
      </c>
      <c r="O4" s="257" t="s">
        <v>368</v>
      </c>
    </row>
    <row r="5" spans="1:15" ht="15.75" thickTop="1" x14ac:dyDescent="0.25">
      <c r="A5" s="258"/>
      <c r="B5" s="258" t="s">
        <v>369</v>
      </c>
      <c r="C5" s="258"/>
      <c r="D5" s="258"/>
      <c r="E5" s="258"/>
      <c r="F5" s="258"/>
      <c r="G5" s="276"/>
      <c r="H5" s="258"/>
      <c r="I5" s="277"/>
      <c r="J5" s="258"/>
      <c r="K5" s="258"/>
      <c r="L5" s="258"/>
      <c r="M5" s="278"/>
      <c r="N5" s="278"/>
      <c r="O5" s="278">
        <v>0</v>
      </c>
    </row>
    <row r="6" spans="1:15" x14ac:dyDescent="0.25">
      <c r="A6" s="279"/>
      <c r="B6" s="279" t="s">
        <v>370</v>
      </c>
      <c r="C6" s="279"/>
      <c r="D6" s="279"/>
      <c r="E6" s="279"/>
      <c r="F6" s="279"/>
      <c r="G6" s="280"/>
      <c r="H6" s="279"/>
      <c r="I6" s="281"/>
      <c r="J6" s="279"/>
      <c r="K6" s="279"/>
      <c r="L6" s="279"/>
      <c r="M6" s="259"/>
      <c r="N6" s="259"/>
      <c r="O6" s="259">
        <f>O5</f>
        <v>0</v>
      </c>
    </row>
    <row r="7" spans="1:15" x14ac:dyDescent="0.25">
      <c r="A7" s="258"/>
      <c r="B7" s="258" t="s">
        <v>371</v>
      </c>
      <c r="C7" s="258"/>
      <c r="D7" s="258"/>
      <c r="E7" s="258"/>
      <c r="F7" s="258"/>
      <c r="G7" s="276"/>
      <c r="H7" s="258"/>
      <c r="I7" s="277"/>
      <c r="J7" s="258"/>
      <c r="K7" s="258"/>
      <c r="L7" s="258"/>
      <c r="M7" s="278"/>
      <c r="N7" s="278"/>
      <c r="O7" s="278">
        <v>0</v>
      </c>
    </row>
    <row r="8" spans="1:15" x14ac:dyDescent="0.25">
      <c r="A8" s="279"/>
      <c r="B8" s="279" t="s">
        <v>372</v>
      </c>
      <c r="C8" s="279"/>
      <c r="D8" s="279"/>
      <c r="E8" s="279"/>
      <c r="F8" s="279"/>
      <c r="G8" s="280"/>
      <c r="H8" s="279"/>
      <c r="I8" s="281"/>
      <c r="J8" s="279"/>
      <c r="K8" s="279"/>
      <c r="L8" s="279"/>
      <c r="M8" s="259"/>
      <c r="N8" s="259"/>
      <c r="O8" s="259">
        <f>O7</f>
        <v>0</v>
      </c>
    </row>
    <row r="9" spans="1:15" x14ac:dyDescent="0.25">
      <c r="A9" s="258"/>
      <c r="B9" s="258" t="s">
        <v>375</v>
      </c>
      <c r="C9" s="258"/>
      <c r="D9" s="258"/>
      <c r="E9" s="258"/>
      <c r="F9" s="258"/>
      <c r="G9" s="276"/>
      <c r="H9" s="258"/>
      <c r="I9" s="277"/>
      <c r="J9" s="258"/>
      <c r="K9" s="258"/>
      <c r="L9" s="258"/>
      <c r="M9" s="278"/>
      <c r="N9" s="278"/>
      <c r="O9" s="278">
        <v>0</v>
      </c>
    </row>
    <row r="10" spans="1:15" x14ac:dyDescent="0.25">
      <c r="A10" s="279"/>
      <c r="B10" s="279" t="s">
        <v>376</v>
      </c>
      <c r="C10" s="279"/>
      <c r="D10" s="279"/>
      <c r="E10" s="279"/>
      <c r="F10" s="279"/>
      <c r="G10" s="280"/>
      <c r="H10" s="279"/>
      <c r="I10" s="281"/>
      <c r="J10" s="279"/>
      <c r="K10" s="279"/>
      <c r="L10" s="279"/>
      <c r="M10" s="259"/>
      <c r="N10" s="259"/>
      <c r="O10" s="259">
        <f>O9</f>
        <v>0</v>
      </c>
    </row>
    <row r="11" spans="1:15" x14ac:dyDescent="0.25">
      <c r="A11" s="258"/>
      <c r="B11" s="258" t="s">
        <v>377</v>
      </c>
      <c r="C11" s="258"/>
      <c r="D11" s="258"/>
      <c r="E11" s="258"/>
      <c r="F11" s="258"/>
      <c r="G11" s="276"/>
      <c r="H11" s="258"/>
      <c r="I11" s="277"/>
      <c r="J11" s="258"/>
      <c r="K11" s="258"/>
      <c r="L11" s="258"/>
      <c r="M11" s="278"/>
      <c r="N11" s="278"/>
      <c r="O11" s="278">
        <v>0</v>
      </c>
    </row>
    <row r="12" spans="1:15" x14ac:dyDescent="0.25">
      <c r="A12" s="279"/>
      <c r="B12" s="279" t="s">
        <v>378</v>
      </c>
      <c r="C12" s="279"/>
      <c r="D12" s="279"/>
      <c r="E12" s="279"/>
      <c r="F12" s="279"/>
      <c r="G12" s="280"/>
      <c r="H12" s="279"/>
      <c r="I12" s="281"/>
      <c r="J12" s="279"/>
      <c r="K12" s="279"/>
      <c r="L12" s="279"/>
      <c r="M12" s="259"/>
      <c r="N12" s="259"/>
      <c r="O12" s="259">
        <f>O11</f>
        <v>0</v>
      </c>
    </row>
    <row r="13" spans="1:15" x14ac:dyDescent="0.25">
      <c r="A13" s="258"/>
      <c r="B13" s="258" t="s">
        <v>379</v>
      </c>
      <c r="C13" s="258"/>
      <c r="D13" s="258"/>
      <c r="E13" s="258"/>
      <c r="F13" s="258"/>
      <c r="G13" s="276"/>
      <c r="H13" s="258"/>
      <c r="I13" s="277"/>
      <c r="J13" s="258"/>
      <c r="K13" s="258"/>
      <c r="L13" s="258"/>
      <c r="M13" s="278"/>
      <c r="N13" s="278"/>
      <c r="O13" s="278">
        <v>0</v>
      </c>
    </row>
    <row r="14" spans="1:15" x14ac:dyDescent="0.25">
      <c r="A14" s="279"/>
      <c r="B14" s="279" t="s">
        <v>380</v>
      </c>
      <c r="C14" s="279"/>
      <c r="D14" s="279"/>
      <c r="E14" s="279"/>
      <c r="F14" s="279"/>
      <c r="G14" s="280"/>
      <c r="H14" s="279"/>
      <c r="I14" s="281"/>
      <c r="J14" s="279"/>
      <c r="K14" s="279"/>
      <c r="L14" s="279"/>
      <c r="M14" s="259"/>
      <c r="N14" s="259"/>
      <c r="O14" s="259">
        <f>O13</f>
        <v>0</v>
      </c>
    </row>
    <row r="15" spans="1:15" x14ac:dyDescent="0.25">
      <c r="A15" s="258"/>
      <c r="B15" s="258" t="s">
        <v>381</v>
      </c>
      <c r="C15" s="258"/>
      <c r="D15" s="258"/>
      <c r="E15" s="258"/>
      <c r="F15" s="258"/>
      <c r="G15" s="276"/>
      <c r="H15" s="258"/>
      <c r="I15" s="277"/>
      <c r="J15" s="258"/>
      <c r="K15" s="258"/>
      <c r="L15" s="258"/>
      <c r="M15" s="278"/>
      <c r="N15" s="278"/>
      <c r="O15" s="278">
        <v>0</v>
      </c>
    </row>
    <row r="16" spans="1:15" x14ac:dyDescent="0.25">
      <c r="A16" s="279"/>
      <c r="B16" s="279" t="s">
        <v>382</v>
      </c>
      <c r="C16" s="279"/>
      <c r="D16" s="279"/>
      <c r="E16" s="279"/>
      <c r="F16" s="279"/>
      <c r="G16" s="280"/>
      <c r="H16" s="279"/>
      <c r="I16" s="281"/>
      <c r="J16" s="279"/>
      <c r="K16" s="279"/>
      <c r="L16" s="279"/>
      <c r="M16" s="259"/>
      <c r="N16" s="259"/>
      <c r="O16" s="259">
        <f>O15</f>
        <v>0</v>
      </c>
    </row>
    <row r="17" spans="1:15" x14ac:dyDescent="0.25">
      <c r="A17" s="258"/>
      <c r="B17" s="258" t="s">
        <v>293</v>
      </c>
      <c r="C17" s="258"/>
      <c r="D17" s="258"/>
      <c r="E17" s="258"/>
      <c r="F17" s="258"/>
      <c r="G17" s="276"/>
      <c r="H17" s="258"/>
      <c r="I17" s="277"/>
      <c r="J17" s="258"/>
      <c r="K17" s="258"/>
      <c r="L17" s="258"/>
      <c r="M17" s="278"/>
      <c r="N17" s="278"/>
      <c r="O17" s="278">
        <v>442661.24</v>
      </c>
    </row>
    <row r="18" spans="1:15" x14ac:dyDescent="0.25">
      <c r="A18" s="279"/>
      <c r="B18" s="279"/>
      <c r="C18" s="279"/>
      <c r="D18" s="279"/>
      <c r="E18" s="279"/>
      <c r="F18" s="279" t="s">
        <v>383</v>
      </c>
      <c r="G18" s="280">
        <v>43502</v>
      </c>
      <c r="H18" s="279" t="s">
        <v>1213</v>
      </c>
      <c r="I18" s="281"/>
      <c r="J18" s="279" t="s">
        <v>384</v>
      </c>
      <c r="K18" s="279" t="s">
        <v>1214</v>
      </c>
      <c r="L18" s="279" t="s">
        <v>300</v>
      </c>
      <c r="M18" s="259"/>
      <c r="N18" s="259">
        <v>400</v>
      </c>
      <c r="O18" s="259">
        <v>442261.24</v>
      </c>
    </row>
    <row r="19" spans="1:15" x14ac:dyDescent="0.25">
      <c r="A19" s="279"/>
      <c r="B19" s="279"/>
      <c r="C19" s="279"/>
      <c r="D19" s="279"/>
      <c r="E19" s="279"/>
      <c r="F19" s="279" t="s">
        <v>387</v>
      </c>
      <c r="G19" s="280">
        <v>43502</v>
      </c>
      <c r="H19" s="279" t="s">
        <v>1061</v>
      </c>
      <c r="I19" s="281"/>
      <c r="J19" s="279" t="s">
        <v>388</v>
      </c>
      <c r="K19" s="279" t="s">
        <v>1215</v>
      </c>
      <c r="L19" s="279" t="s">
        <v>299</v>
      </c>
      <c r="M19" s="259"/>
      <c r="N19" s="259">
        <v>204853.62</v>
      </c>
      <c r="O19" s="259">
        <v>237407.62</v>
      </c>
    </row>
    <row r="20" spans="1:15" x14ac:dyDescent="0.25">
      <c r="A20" s="279"/>
      <c r="B20" s="279"/>
      <c r="C20" s="279"/>
      <c r="D20" s="279"/>
      <c r="E20" s="279"/>
      <c r="F20" s="279" t="s">
        <v>387</v>
      </c>
      <c r="G20" s="280">
        <v>43502</v>
      </c>
      <c r="H20" s="279" t="s">
        <v>1061</v>
      </c>
      <c r="I20" s="281"/>
      <c r="J20" s="279" t="s">
        <v>388</v>
      </c>
      <c r="K20" s="279" t="s">
        <v>1152</v>
      </c>
      <c r="L20" s="279" t="s">
        <v>294</v>
      </c>
      <c r="M20" s="259"/>
      <c r="N20" s="259">
        <v>1750.13</v>
      </c>
      <c r="O20" s="259">
        <v>235657.49</v>
      </c>
    </row>
    <row r="21" spans="1:15" x14ac:dyDescent="0.25">
      <c r="A21" s="279"/>
      <c r="B21" s="279"/>
      <c r="C21" s="279"/>
      <c r="D21" s="279"/>
      <c r="E21" s="279"/>
      <c r="F21" s="279" t="s">
        <v>390</v>
      </c>
      <c r="G21" s="280">
        <v>43502</v>
      </c>
      <c r="H21" s="279" t="s">
        <v>1103</v>
      </c>
      <c r="I21" s="281"/>
      <c r="J21" s="279" t="s">
        <v>1216</v>
      </c>
      <c r="K21" s="279" t="s">
        <v>1217</v>
      </c>
      <c r="L21" s="279" t="s">
        <v>402</v>
      </c>
      <c r="M21" s="259">
        <v>178.84</v>
      </c>
      <c r="N21" s="259"/>
      <c r="O21" s="259">
        <v>235836.33</v>
      </c>
    </row>
    <row r="22" spans="1:15" x14ac:dyDescent="0.25">
      <c r="A22" s="279"/>
      <c r="B22" s="279"/>
      <c r="C22" s="279"/>
      <c r="D22" s="279"/>
      <c r="E22" s="279"/>
      <c r="F22" s="279" t="s">
        <v>386</v>
      </c>
      <c r="G22" s="280">
        <v>43503</v>
      </c>
      <c r="H22" s="279" t="s">
        <v>389</v>
      </c>
      <c r="I22" s="281"/>
      <c r="J22" s="279" t="s">
        <v>391</v>
      </c>
      <c r="K22" s="279" t="s">
        <v>1218</v>
      </c>
      <c r="L22" s="279" t="s">
        <v>331</v>
      </c>
      <c r="M22" s="259"/>
      <c r="N22" s="259">
        <v>1985.98</v>
      </c>
      <c r="O22" s="259">
        <v>233850.35</v>
      </c>
    </row>
    <row r="23" spans="1:15" x14ac:dyDescent="0.25">
      <c r="A23" s="279"/>
      <c r="B23" s="279"/>
      <c r="C23" s="279"/>
      <c r="D23" s="279"/>
      <c r="E23" s="279"/>
      <c r="F23" s="279" t="s">
        <v>383</v>
      </c>
      <c r="G23" s="280">
        <v>43504</v>
      </c>
      <c r="H23" s="279" t="s">
        <v>1219</v>
      </c>
      <c r="I23" s="281"/>
      <c r="J23" s="279" t="s">
        <v>384</v>
      </c>
      <c r="K23" s="279" t="s">
        <v>1220</v>
      </c>
      <c r="L23" s="279" t="s">
        <v>300</v>
      </c>
      <c r="M23" s="259"/>
      <c r="N23" s="259">
        <v>16152.96</v>
      </c>
      <c r="O23" s="259">
        <v>217697.39</v>
      </c>
    </row>
    <row r="24" spans="1:15" x14ac:dyDescent="0.25">
      <c r="A24" s="279"/>
      <c r="B24" s="279"/>
      <c r="C24" s="279"/>
      <c r="D24" s="279"/>
      <c r="E24" s="279"/>
      <c r="F24" s="279" t="s">
        <v>386</v>
      </c>
      <c r="G24" s="280">
        <v>43504</v>
      </c>
      <c r="H24" s="279" t="s">
        <v>1221</v>
      </c>
      <c r="I24" s="281"/>
      <c r="J24" s="279" t="s">
        <v>1064</v>
      </c>
      <c r="K24" s="279" t="s">
        <v>1222</v>
      </c>
      <c r="L24" s="279" t="s">
        <v>331</v>
      </c>
      <c r="M24" s="259"/>
      <c r="N24" s="259">
        <v>380</v>
      </c>
      <c r="O24" s="259">
        <v>217317.39</v>
      </c>
    </row>
    <row r="25" spans="1:15" x14ac:dyDescent="0.25">
      <c r="A25" s="279"/>
      <c r="B25" s="279"/>
      <c r="C25" s="279"/>
      <c r="D25" s="279"/>
      <c r="E25" s="279"/>
      <c r="F25" s="279" t="s">
        <v>385</v>
      </c>
      <c r="G25" s="280">
        <v>43504</v>
      </c>
      <c r="H25" s="279" t="s">
        <v>1223</v>
      </c>
      <c r="I25" s="281"/>
      <c r="J25" s="279" t="s">
        <v>1206</v>
      </c>
      <c r="K25" s="279" t="s">
        <v>1224</v>
      </c>
      <c r="L25" s="279" t="s">
        <v>324</v>
      </c>
      <c r="M25" s="259"/>
      <c r="N25" s="259">
        <v>95</v>
      </c>
      <c r="O25" s="259">
        <v>217222.39</v>
      </c>
    </row>
    <row r="26" spans="1:15" x14ac:dyDescent="0.25">
      <c r="A26" s="279"/>
      <c r="B26" s="279"/>
      <c r="C26" s="279"/>
      <c r="D26" s="279"/>
      <c r="E26" s="279"/>
      <c r="F26" s="279" t="s">
        <v>385</v>
      </c>
      <c r="G26" s="280">
        <v>43507</v>
      </c>
      <c r="H26" s="279" t="s">
        <v>389</v>
      </c>
      <c r="I26" s="281"/>
      <c r="J26" s="279" t="s">
        <v>357</v>
      </c>
      <c r="K26" s="279" t="s">
        <v>1164</v>
      </c>
      <c r="L26" s="279" t="s">
        <v>324</v>
      </c>
      <c r="M26" s="259"/>
      <c r="N26" s="259">
        <v>56247.89</v>
      </c>
      <c r="O26" s="259">
        <v>160974.5</v>
      </c>
    </row>
    <row r="27" spans="1:15" x14ac:dyDescent="0.25">
      <c r="A27" s="279"/>
      <c r="B27" s="279"/>
      <c r="C27" s="279"/>
      <c r="D27" s="279"/>
      <c r="E27" s="279"/>
      <c r="F27" s="279" t="s">
        <v>386</v>
      </c>
      <c r="G27" s="280">
        <v>43507</v>
      </c>
      <c r="H27" s="279" t="s">
        <v>389</v>
      </c>
      <c r="I27" s="281"/>
      <c r="J27" s="279" t="s">
        <v>391</v>
      </c>
      <c r="K27" s="279" t="s">
        <v>1225</v>
      </c>
      <c r="L27" s="279" t="s">
        <v>331</v>
      </c>
      <c r="M27" s="259"/>
      <c r="N27" s="259">
        <v>100</v>
      </c>
      <c r="O27" s="259">
        <v>160874.5</v>
      </c>
    </row>
    <row r="28" spans="1:15" x14ac:dyDescent="0.25">
      <c r="A28" s="279"/>
      <c r="B28" s="279"/>
      <c r="C28" s="279"/>
      <c r="D28" s="279"/>
      <c r="E28" s="279"/>
      <c r="F28" s="279" t="s">
        <v>385</v>
      </c>
      <c r="G28" s="280">
        <v>43508</v>
      </c>
      <c r="H28" s="279" t="s">
        <v>1226</v>
      </c>
      <c r="I28" s="281"/>
      <c r="J28" s="279" t="s">
        <v>1209</v>
      </c>
      <c r="K28" s="279" t="s">
        <v>1227</v>
      </c>
      <c r="L28" s="279" t="s">
        <v>324</v>
      </c>
      <c r="M28" s="259"/>
      <c r="N28" s="259">
        <v>296.60000000000002</v>
      </c>
      <c r="O28" s="259">
        <v>160577.9</v>
      </c>
    </row>
    <row r="29" spans="1:15" x14ac:dyDescent="0.25">
      <c r="A29" s="279"/>
      <c r="B29" s="279"/>
      <c r="C29" s="279"/>
      <c r="D29" s="279"/>
      <c r="E29" s="279"/>
      <c r="F29" s="279" t="s">
        <v>385</v>
      </c>
      <c r="G29" s="280">
        <v>43508</v>
      </c>
      <c r="H29" s="279" t="s">
        <v>389</v>
      </c>
      <c r="I29" s="281"/>
      <c r="J29" s="279" t="s">
        <v>358</v>
      </c>
      <c r="K29" s="279" t="s">
        <v>1165</v>
      </c>
      <c r="L29" s="279" t="s">
        <v>324</v>
      </c>
      <c r="M29" s="259"/>
      <c r="N29" s="259">
        <v>3708.9</v>
      </c>
      <c r="O29" s="259">
        <v>156869</v>
      </c>
    </row>
    <row r="30" spans="1:15" x14ac:dyDescent="0.25">
      <c r="A30" s="279"/>
      <c r="B30" s="279"/>
      <c r="C30" s="279"/>
      <c r="D30" s="279"/>
      <c r="E30" s="279"/>
      <c r="F30" s="279" t="s">
        <v>383</v>
      </c>
      <c r="G30" s="280">
        <v>43509</v>
      </c>
      <c r="H30" s="279" t="s">
        <v>1228</v>
      </c>
      <c r="I30" s="281"/>
      <c r="J30" s="279" t="s">
        <v>384</v>
      </c>
      <c r="K30" s="279" t="s">
        <v>1229</v>
      </c>
      <c r="L30" s="279" t="s">
        <v>300</v>
      </c>
      <c r="M30" s="259">
        <v>25</v>
      </c>
      <c r="N30" s="259"/>
      <c r="O30" s="259">
        <v>156894</v>
      </c>
    </row>
    <row r="31" spans="1:15" x14ac:dyDescent="0.25">
      <c r="A31" s="279"/>
      <c r="B31" s="279"/>
      <c r="C31" s="279"/>
      <c r="D31" s="279"/>
      <c r="E31" s="279"/>
      <c r="F31" s="279" t="s">
        <v>383</v>
      </c>
      <c r="G31" s="280">
        <v>43510</v>
      </c>
      <c r="H31" s="279" t="s">
        <v>1168</v>
      </c>
      <c r="I31" s="281"/>
      <c r="J31" s="279" t="s">
        <v>384</v>
      </c>
      <c r="K31" s="279" t="s">
        <v>1230</v>
      </c>
      <c r="L31" s="279" t="s">
        <v>300</v>
      </c>
      <c r="M31" s="259"/>
      <c r="N31" s="259">
        <v>6966</v>
      </c>
      <c r="O31" s="259">
        <v>149928</v>
      </c>
    </row>
    <row r="32" spans="1:15" x14ac:dyDescent="0.25">
      <c r="A32" s="279"/>
      <c r="B32" s="279"/>
      <c r="C32" s="279"/>
      <c r="D32" s="279"/>
      <c r="E32" s="279"/>
      <c r="F32" s="279" t="s">
        <v>386</v>
      </c>
      <c r="G32" s="280">
        <v>43510</v>
      </c>
      <c r="H32" s="279" t="s">
        <v>389</v>
      </c>
      <c r="I32" s="281"/>
      <c r="J32" s="279" t="s">
        <v>391</v>
      </c>
      <c r="K32" s="279" t="s">
        <v>1231</v>
      </c>
      <c r="L32" s="279" t="s">
        <v>331</v>
      </c>
      <c r="M32" s="259"/>
      <c r="N32" s="259">
        <v>2227.5</v>
      </c>
      <c r="O32" s="259">
        <v>147700.5</v>
      </c>
    </row>
    <row r="33" spans="1:15" x14ac:dyDescent="0.25">
      <c r="A33" s="279"/>
      <c r="B33" s="279"/>
      <c r="C33" s="279"/>
      <c r="D33" s="279"/>
      <c r="E33" s="279"/>
      <c r="F33" s="279" t="s">
        <v>386</v>
      </c>
      <c r="G33" s="280">
        <v>43511</v>
      </c>
      <c r="H33" s="279" t="s">
        <v>389</v>
      </c>
      <c r="I33" s="281"/>
      <c r="J33" s="279" t="s">
        <v>393</v>
      </c>
      <c r="K33" s="279" t="s">
        <v>1232</v>
      </c>
      <c r="L33" s="279" t="s">
        <v>236</v>
      </c>
      <c r="M33" s="259"/>
      <c r="N33" s="259">
        <v>60.19</v>
      </c>
      <c r="O33" s="259">
        <v>147640.31</v>
      </c>
    </row>
    <row r="34" spans="1:15" x14ac:dyDescent="0.25">
      <c r="A34" s="279"/>
      <c r="B34" s="279"/>
      <c r="C34" s="279"/>
      <c r="D34" s="279"/>
      <c r="E34" s="279"/>
      <c r="F34" s="279" t="s">
        <v>386</v>
      </c>
      <c r="G34" s="280">
        <v>43511</v>
      </c>
      <c r="H34" s="279" t="s">
        <v>389</v>
      </c>
      <c r="I34" s="281"/>
      <c r="J34" s="279" t="s">
        <v>1206</v>
      </c>
      <c r="K34" s="279" t="s">
        <v>1233</v>
      </c>
      <c r="L34" s="279" t="s">
        <v>331</v>
      </c>
      <c r="M34" s="259"/>
      <c r="N34" s="259">
        <v>475</v>
      </c>
      <c r="O34" s="259">
        <v>147165.31</v>
      </c>
    </row>
    <row r="35" spans="1:15" x14ac:dyDescent="0.25">
      <c r="A35" s="279"/>
      <c r="B35" s="279"/>
      <c r="C35" s="279"/>
      <c r="D35" s="279"/>
      <c r="E35" s="279"/>
      <c r="F35" s="279" t="s">
        <v>387</v>
      </c>
      <c r="G35" s="280">
        <v>43514</v>
      </c>
      <c r="H35" s="279" t="s">
        <v>389</v>
      </c>
      <c r="I35" s="281"/>
      <c r="J35" s="279" t="s">
        <v>388</v>
      </c>
      <c r="K35" s="279" t="s">
        <v>1234</v>
      </c>
      <c r="L35" s="279" t="s">
        <v>327</v>
      </c>
      <c r="M35" s="259"/>
      <c r="N35" s="259">
        <v>3492.79</v>
      </c>
      <c r="O35" s="259">
        <v>143672.51999999999</v>
      </c>
    </row>
    <row r="36" spans="1:15" x14ac:dyDescent="0.25">
      <c r="A36" s="279"/>
      <c r="B36" s="279"/>
      <c r="C36" s="279"/>
      <c r="D36" s="279"/>
      <c r="E36" s="279"/>
      <c r="F36" s="279" t="s">
        <v>383</v>
      </c>
      <c r="G36" s="280">
        <v>43515</v>
      </c>
      <c r="H36" s="279" t="s">
        <v>1235</v>
      </c>
      <c r="I36" s="281"/>
      <c r="J36" s="279" t="s">
        <v>384</v>
      </c>
      <c r="K36" s="279" t="s">
        <v>1236</v>
      </c>
      <c r="L36" s="279" t="s">
        <v>300</v>
      </c>
      <c r="M36" s="259"/>
      <c r="N36" s="259">
        <v>520</v>
      </c>
      <c r="O36" s="259">
        <v>143152.51999999999</v>
      </c>
    </row>
    <row r="37" spans="1:15" x14ac:dyDescent="0.25">
      <c r="A37" s="279"/>
      <c r="B37" s="279"/>
      <c r="C37" s="279"/>
      <c r="D37" s="279"/>
      <c r="E37" s="279"/>
      <c r="F37" s="279" t="s">
        <v>383</v>
      </c>
      <c r="G37" s="280">
        <v>43517</v>
      </c>
      <c r="H37" s="279" t="s">
        <v>1237</v>
      </c>
      <c r="I37" s="281"/>
      <c r="J37" s="279" t="s">
        <v>384</v>
      </c>
      <c r="K37" s="279" t="s">
        <v>1238</v>
      </c>
      <c r="L37" s="279" t="s">
        <v>300</v>
      </c>
      <c r="M37" s="259"/>
      <c r="N37" s="259">
        <v>5659</v>
      </c>
      <c r="O37" s="259">
        <v>137493.51999999999</v>
      </c>
    </row>
    <row r="38" spans="1:15" x14ac:dyDescent="0.25">
      <c r="A38" s="279"/>
      <c r="B38" s="279"/>
      <c r="C38" s="279"/>
      <c r="D38" s="279"/>
      <c r="E38" s="279"/>
      <c r="F38" s="279" t="s">
        <v>385</v>
      </c>
      <c r="G38" s="280">
        <v>43517</v>
      </c>
      <c r="H38" s="279" t="s">
        <v>389</v>
      </c>
      <c r="I38" s="281"/>
      <c r="J38" s="279" t="s">
        <v>1154</v>
      </c>
      <c r="K38" s="279" t="s">
        <v>1239</v>
      </c>
      <c r="L38" s="279" t="s">
        <v>324</v>
      </c>
      <c r="M38" s="259"/>
      <c r="N38" s="259">
        <v>61.33</v>
      </c>
      <c r="O38" s="259">
        <v>137432.19</v>
      </c>
    </row>
    <row r="39" spans="1:15" x14ac:dyDescent="0.25">
      <c r="A39" s="279"/>
      <c r="B39" s="279"/>
      <c r="C39" s="279"/>
      <c r="D39" s="279"/>
      <c r="E39" s="279"/>
      <c r="F39" s="279" t="s">
        <v>386</v>
      </c>
      <c r="G39" s="280">
        <v>43517</v>
      </c>
      <c r="H39" s="279" t="s">
        <v>389</v>
      </c>
      <c r="I39" s="281"/>
      <c r="J39" s="279" t="s">
        <v>393</v>
      </c>
      <c r="K39" s="279" t="s">
        <v>1240</v>
      </c>
      <c r="L39" s="279" t="s">
        <v>236</v>
      </c>
      <c r="M39" s="259"/>
      <c r="N39" s="259">
        <v>30.2</v>
      </c>
      <c r="O39" s="259">
        <v>137401.99</v>
      </c>
    </row>
    <row r="40" spans="1:15" x14ac:dyDescent="0.25">
      <c r="A40" s="279"/>
      <c r="B40" s="279"/>
      <c r="C40" s="279"/>
      <c r="D40" s="279"/>
      <c r="E40" s="279"/>
      <c r="F40" s="279" t="s">
        <v>386</v>
      </c>
      <c r="G40" s="280">
        <v>43517</v>
      </c>
      <c r="H40" s="279" t="s">
        <v>389</v>
      </c>
      <c r="I40" s="281"/>
      <c r="J40" s="279" t="s">
        <v>391</v>
      </c>
      <c r="K40" s="279" t="s">
        <v>1241</v>
      </c>
      <c r="L40" s="279" t="s">
        <v>331</v>
      </c>
      <c r="M40" s="259"/>
      <c r="N40" s="259">
        <v>2015</v>
      </c>
      <c r="O40" s="259">
        <v>135386.99</v>
      </c>
    </row>
    <row r="41" spans="1:15" x14ac:dyDescent="0.25">
      <c r="A41" s="279"/>
      <c r="B41" s="279"/>
      <c r="C41" s="279"/>
      <c r="D41" s="279"/>
      <c r="E41" s="279"/>
      <c r="F41" s="279" t="s">
        <v>386</v>
      </c>
      <c r="G41" s="280">
        <v>43518</v>
      </c>
      <c r="H41" s="279" t="s">
        <v>1242</v>
      </c>
      <c r="I41" s="281"/>
      <c r="J41" s="279" t="s">
        <v>1206</v>
      </c>
      <c r="K41" s="279" t="s">
        <v>1243</v>
      </c>
      <c r="L41" s="279" t="s">
        <v>331</v>
      </c>
      <c r="M41" s="259"/>
      <c r="N41" s="259">
        <v>680</v>
      </c>
      <c r="O41" s="259">
        <v>134706.99</v>
      </c>
    </row>
    <row r="42" spans="1:15" x14ac:dyDescent="0.25">
      <c r="A42" s="279"/>
      <c r="B42" s="279"/>
      <c r="C42" s="279"/>
      <c r="D42" s="279"/>
      <c r="E42" s="279"/>
      <c r="F42" s="279" t="s">
        <v>383</v>
      </c>
      <c r="G42" s="280">
        <v>43521</v>
      </c>
      <c r="H42" s="279" t="s">
        <v>1244</v>
      </c>
      <c r="I42" s="281"/>
      <c r="J42" s="279" t="s">
        <v>384</v>
      </c>
      <c r="K42" s="279" t="s">
        <v>1245</v>
      </c>
      <c r="L42" s="279" t="s">
        <v>300</v>
      </c>
      <c r="M42" s="259"/>
      <c r="N42" s="259">
        <v>29192.86</v>
      </c>
      <c r="O42" s="259">
        <v>105514.13</v>
      </c>
    </row>
    <row r="43" spans="1:15" x14ac:dyDescent="0.25">
      <c r="A43" s="279"/>
      <c r="B43" s="279"/>
      <c r="C43" s="279"/>
      <c r="D43" s="279"/>
      <c r="E43" s="279"/>
      <c r="F43" s="279" t="s">
        <v>387</v>
      </c>
      <c r="G43" s="280">
        <v>43521</v>
      </c>
      <c r="H43" s="279" t="s">
        <v>1061</v>
      </c>
      <c r="I43" s="281"/>
      <c r="J43" s="279" t="s">
        <v>388</v>
      </c>
      <c r="K43" s="279" t="s">
        <v>1215</v>
      </c>
      <c r="L43" s="279" t="s">
        <v>299</v>
      </c>
      <c r="M43" s="259"/>
      <c r="N43" s="259">
        <v>2952.23</v>
      </c>
      <c r="O43" s="259">
        <v>102561.9</v>
      </c>
    </row>
    <row r="44" spans="1:15" x14ac:dyDescent="0.25">
      <c r="A44" s="279"/>
      <c r="B44" s="279"/>
      <c r="C44" s="279"/>
      <c r="D44" s="279"/>
      <c r="E44" s="279"/>
      <c r="F44" s="279" t="s">
        <v>387</v>
      </c>
      <c r="G44" s="280">
        <v>43521</v>
      </c>
      <c r="H44" s="279" t="s">
        <v>1061</v>
      </c>
      <c r="I44" s="281"/>
      <c r="J44" s="279" t="s">
        <v>388</v>
      </c>
      <c r="K44" s="279" t="s">
        <v>1152</v>
      </c>
      <c r="L44" s="279" t="s">
        <v>294</v>
      </c>
      <c r="M44" s="259"/>
      <c r="N44" s="259">
        <v>578.5</v>
      </c>
      <c r="O44" s="259">
        <v>101983.4</v>
      </c>
    </row>
    <row r="45" spans="1:15" x14ac:dyDescent="0.25">
      <c r="A45" s="279"/>
      <c r="B45" s="279"/>
      <c r="C45" s="279"/>
      <c r="D45" s="279"/>
      <c r="E45" s="279"/>
      <c r="F45" s="279" t="s">
        <v>390</v>
      </c>
      <c r="G45" s="280">
        <v>43524</v>
      </c>
      <c r="H45" s="279" t="s">
        <v>1034</v>
      </c>
      <c r="I45" s="281"/>
      <c r="J45" s="279" t="s">
        <v>1065</v>
      </c>
      <c r="K45" s="279" t="s">
        <v>1246</v>
      </c>
      <c r="L45" s="279" t="s">
        <v>100</v>
      </c>
      <c r="M45" s="259">
        <v>401862.37</v>
      </c>
      <c r="N45" s="259"/>
      <c r="O45" s="259">
        <v>503845.77</v>
      </c>
    </row>
    <row r="46" spans="1:15" x14ac:dyDescent="0.25">
      <c r="A46" s="279"/>
      <c r="B46" s="279"/>
      <c r="C46" s="279"/>
      <c r="D46" s="279"/>
      <c r="E46" s="279"/>
      <c r="F46" s="279" t="s">
        <v>387</v>
      </c>
      <c r="G46" s="280">
        <v>43524</v>
      </c>
      <c r="H46" s="279" t="s">
        <v>1061</v>
      </c>
      <c r="I46" s="281"/>
      <c r="J46" s="279" t="s">
        <v>388</v>
      </c>
      <c r="K46" s="279" t="s">
        <v>1067</v>
      </c>
      <c r="L46" s="279" t="s">
        <v>297</v>
      </c>
      <c r="M46" s="259"/>
      <c r="N46" s="259">
        <v>30000</v>
      </c>
      <c r="O46" s="259">
        <v>473845.77</v>
      </c>
    </row>
    <row r="47" spans="1:15" x14ac:dyDescent="0.25">
      <c r="A47" s="279"/>
      <c r="B47" s="279"/>
      <c r="C47" s="279"/>
      <c r="D47" s="279"/>
      <c r="E47" s="279"/>
      <c r="F47" s="279" t="s">
        <v>386</v>
      </c>
      <c r="G47" s="280">
        <v>43524</v>
      </c>
      <c r="H47" s="279" t="s">
        <v>389</v>
      </c>
      <c r="I47" s="281"/>
      <c r="J47" s="279" t="s">
        <v>391</v>
      </c>
      <c r="K47" s="279" t="s">
        <v>1247</v>
      </c>
      <c r="L47" s="279" t="s">
        <v>331</v>
      </c>
      <c r="M47" s="259"/>
      <c r="N47" s="259">
        <v>2550</v>
      </c>
      <c r="O47" s="259">
        <v>471295.77</v>
      </c>
    </row>
    <row r="48" spans="1:15" x14ac:dyDescent="0.25">
      <c r="A48" s="279"/>
      <c r="B48" s="279"/>
      <c r="C48" s="279"/>
      <c r="D48" s="279"/>
      <c r="E48" s="279"/>
      <c r="F48" s="279" t="s">
        <v>386</v>
      </c>
      <c r="G48" s="280">
        <v>43524</v>
      </c>
      <c r="H48" s="279" t="s">
        <v>389</v>
      </c>
      <c r="I48" s="281"/>
      <c r="J48" s="279" t="s">
        <v>391</v>
      </c>
      <c r="K48" s="279" t="s">
        <v>1247</v>
      </c>
      <c r="L48" s="279" t="s">
        <v>331</v>
      </c>
      <c r="M48" s="259"/>
      <c r="N48" s="259">
        <v>1920</v>
      </c>
      <c r="O48" s="259">
        <v>469375.77</v>
      </c>
    </row>
    <row r="49" spans="1:15" ht="15.75" thickBot="1" x14ac:dyDescent="0.3">
      <c r="A49" s="279"/>
      <c r="B49" s="279"/>
      <c r="C49" s="279"/>
      <c r="D49" s="279"/>
      <c r="E49" s="279"/>
      <c r="F49" s="279" t="s">
        <v>387</v>
      </c>
      <c r="G49" s="280">
        <v>43524</v>
      </c>
      <c r="H49" s="279" t="s">
        <v>1061</v>
      </c>
      <c r="I49" s="281"/>
      <c r="J49" s="279" t="s">
        <v>388</v>
      </c>
      <c r="K49" s="279" t="s">
        <v>1215</v>
      </c>
      <c r="L49" s="279" t="s">
        <v>299</v>
      </c>
      <c r="M49" s="260"/>
      <c r="N49" s="260">
        <v>201129.69</v>
      </c>
      <c r="O49" s="260">
        <v>268246.08</v>
      </c>
    </row>
    <row r="50" spans="1:15" x14ac:dyDescent="0.25">
      <c r="A50" s="279"/>
      <c r="B50" s="279" t="s">
        <v>394</v>
      </c>
      <c r="C50" s="279"/>
      <c r="D50" s="279"/>
      <c r="E50" s="279"/>
      <c r="F50" s="279"/>
      <c r="G50" s="280"/>
      <c r="H50" s="279"/>
      <c r="I50" s="281"/>
      <c r="J50" s="279"/>
      <c r="K50" s="279"/>
      <c r="L50" s="279"/>
      <c r="M50" s="259">
        <f>ROUND(SUM(M17:M49),5)</f>
        <v>402066.21</v>
      </c>
      <c r="N50" s="259">
        <f>ROUND(SUM(N17:N49),5)</f>
        <v>576481.37</v>
      </c>
      <c r="O50" s="259">
        <f>O49</f>
        <v>268246.08</v>
      </c>
    </row>
    <row r="51" spans="1:15" x14ac:dyDescent="0.25">
      <c r="A51" s="258"/>
      <c r="B51" s="258" t="s">
        <v>294</v>
      </c>
      <c r="C51" s="258"/>
      <c r="D51" s="258"/>
      <c r="E51" s="258"/>
      <c r="F51" s="258"/>
      <c r="G51" s="276"/>
      <c r="H51" s="258"/>
      <c r="I51" s="277"/>
      <c r="J51" s="258"/>
      <c r="K51" s="258"/>
      <c r="L51" s="258"/>
      <c r="M51" s="278"/>
      <c r="N51" s="278"/>
      <c r="O51" s="278">
        <v>4910</v>
      </c>
    </row>
    <row r="52" spans="1:15" x14ac:dyDescent="0.25">
      <c r="A52" s="258"/>
      <c r="B52" s="258"/>
      <c r="C52" s="258" t="s">
        <v>373</v>
      </c>
      <c r="D52" s="258"/>
      <c r="E52" s="258"/>
      <c r="F52" s="258"/>
      <c r="G52" s="276"/>
      <c r="H52" s="258"/>
      <c r="I52" s="277"/>
      <c r="J52" s="258"/>
      <c r="K52" s="258"/>
      <c r="L52" s="258"/>
      <c r="M52" s="278"/>
      <c r="N52" s="278"/>
      <c r="O52" s="278">
        <v>0</v>
      </c>
    </row>
    <row r="53" spans="1:15" x14ac:dyDescent="0.25">
      <c r="A53" s="279"/>
      <c r="B53" s="279"/>
      <c r="C53" s="279" t="s">
        <v>374</v>
      </c>
      <c r="D53" s="279"/>
      <c r="E53" s="279"/>
      <c r="F53" s="279"/>
      <c r="G53" s="280"/>
      <c r="H53" s="279"/>
      <c r="I53" s="281"/>
      <c r="J53" s="279"/>
      <c r="K53" s="279"/>
      <c r="L53" s="279"/>
      <c r="M53" s="259"/>
      <c r="N53" s="259"/>
      <c r="O53" s="259">
        <f>O52</f>
        <v>0</v>
      </c>
    </row>
    <row r="54" spans="1:15" x14ac:dyDescent="0.25">
      <c r="A54" s="258"/>
      <c r="B54" s="258"/>
      <c r="C54" s="258" t="s">
        <v>1248</v>
      </c>
      <c r="D54" s="258"/>
      <c r="E54" s="258"/>
      <c r="F54" s="258"/>
      <c r="G54" s="276"/>
      <c r="H54" s="258"/>
      <c r="I54" s="277"/>
      <c r="J54" s="258"/>
      <c r="K54" s="258"/>
      <c r="L54" s="258"/>
      <c r="M54" s="278"/>
      <c r="N54" s="278"/>
      <c r="O54" s="278">
        <v>4910</v>
      </c>
    </row>
    <row r="55" spans="1:15" x14ac:dyDescent="0.25">
      <c r="A55" s="279"/>
      <c r="B55" s="279"/>
      <c r="C55" s="279"/>
      <c r="D55" s="279"/>
      <c r="E55" s="279"/>
      <c r="F55" s="279" t="s">
        <v>386</v>
      </c>
      <c r="G55" s="280">
        <v>43500</v>
      </c>
      <c r="H55" s="279" t="s">
        <v>1063</v>
      </c>
      <c r="I55" s="281"/>
      <c r="J55" s="279" t="s">
        <v>396</v>
      </c>
      <c r="K55" s="279" t="s">
        <v>1249</v>
      </c>
      <c r="L55" s="279" t="s">
        <v>257</v>
      </c>
      <c r="M55" s="259"/>
      <c r="N55" s="259">
        <v>266</v>
      </c>
      <c r="O55" s="259">
        <v>4644</v>
      </c>
    </row>
    <row r="56" spans="1:15" x14ac:dyDescent="0.25">
      <c r="A56" s="279"/>
      <c r="B56" s="279"/>
      <c r="C56" s="279"/>
      <c r="D56" s="279"/>
      <c r="E56" s="279"/>
      <c r="F56" s="279" t="s">
        <v>386</v>
      </c>
      <c r="G56" s="280">
        <v>43500</v>
      </c>
      <c r="H56" s="279" t="s">
        <v>1063</v>
      </c>
      <c r="I56" s="281"/>
      <c r="J56" s="279" t="s">
        <v>396</v>
      </c>
      <c r="K56" s="279" t="s">
        <v>1249</v>
      </c>
      <c r="L56" s="279" t="s">
        <v>257</v>
      </c>
      <c r="M56" s="259"/>
      <c r="N56" s="259">
        <v>241</v>
      </c>
      <c r="O56" s="259">
        <v>4403</v>
      </c>
    </row>
    <row r="57" spans="1:15" x14ac:dyDescent="0.25">
      <c r="A57" s="279"/>
      <c r="B57" s="279"/>
      <c r="C57" s="279"/>
      <c r="D57" s="279"/>
      <c r="E57" s="279"/>
      <c r="F57" s="279" t="s">
        <v>386</v>
      </c>
      <c r="G57" s="280">
        <v>43500</v>
      </c>
      <c r="H57" s="279" t="s">
        <v>1063</v>
      </c>
      <c r="I57" s="281"/>
      <c r="J57" s="279" t="s">
        <v>396</v>
      </c>
      <c r="K57" s="279" t="s">
        <v>1249</v>
      </c>
      <c r="L57" s="279" t="s">
        <v>257</v>
      </c>
      <c r="M57" s="259"/>
      <c r="N57" s="259">
        <v>240</v>
      </c>
      <c r="O57" s="259">
        <v>4163</v>
      </c>
    </row>
    <row r="58" spans="1:15" x14ac:dyDescent="0.25">
      <c r="A58" s="279"/>
      <c r="B58" s="279"/>
      <c r="C58" s="279"/>
      <c r="D58" s="279"/>
      <c r="E58" s="279"/>
      <c r="F58" s="279" t="s">
        <v>386</v>
      </c>
      <c r="G58" s="280">
        <v>43500</v>
      </c>
      <c r="H58" s="279" t="s">
        <v>1063</v>
      </c>
      <c r="I58" s="281"/>
      <c r="J58" s="279" t="s">
        <v>396</v>
      </c>
      <c r="K58" s="279" t="s">
        <v>1249</v>
      </c>
      <c r="L58" s="279" t="s">
        <v>257</v>
      </c>
      <c r="M58" s="259"/>
      <c r="N58" s="259">
        <v>240</v>
      </c>
      <c r="O58" s="259">
        <v>3923</v>
      </c>
    </row>
    <row r="59" spans="1:15" x14ac:dyDescent="0.25">
      <c r="A59" s="279"/>
      <c r="B59" s="279"/>
      <c r="C59" s="279"/>
      <c r="D59" s="279"/>
      <c r="E59" s="279"/>
      <c r="F59" s="279" t="s">
        <v>386</v>
      </c>
      <c r="G59" s="280">
        <v>43500</v>
      </c>
      <c r="H59" s="279" t="s">
        <v>1063</v>
      </c>
      <c r="I59" s="281"/>
      <c r="J59" s="279" t="s">
        <v>396</v>
      </c>
      <c r="K59" s="279" t="s">
        <v>1249</v>
      </c>
      <c r="L59" s="279" t="s">
        <v>257</v>
      </c>
      <c r="M59" s="259"/>
      <c r="N59" s="259">
        <v>278</v>
      </c>
      <c r="O59" s="259">
        <v>3645</v>
      </c>
    </row>
    <row r="60" spans="1:15" x14ac:dyDescent="0.25">
      <c r="A60" s="279"/>
      <c r="B60" s="279"/>
      <c r="C60" s="279"/>
      <c r="D60" s="279"/>
      <c r="E60" s="279"/>
      <c r="F60" s="279" t="s">
        <v>386</v>
      </c>
      <c r="G60" s="280">
        <v>43500</v>
      </c>
      <c r="H60" s="279" t="s">
        <v>1063</v>
      </c>
      <c r="I60" s="281"/>
      <c r="J60" s="279" t="s">
        <v>396</v>
      </c>
      <c r="K60" s="279" t="s">
        <v>1249</v>
      </c>
      <c r="L60" s="279" t="s">
        <v>257</v>
      </c>
      <c r="M60" s="259"/>
      <c r="N60" s="259">
        <v>330</v>
      </c>
      <c r="O60" s="259">
        <v>3315</v>
      </c>
    </row>
    <row r="61" spans="1:15" x14ac:dyDescent="0.25">
      <c r="A61" s="279"/>
      <c r="B61" s="279"/>
      <c r="C61" s="279"/>
      <c r="D61" s="279"/>
      <c r="E61" s="279"/>
      <c r="F61" s="279" t="s">
        <v>386</v>
      </c>
      <c r="G61" s="280">
        <v>43500</v>
      </c>
      <c r="H61" s="279" t="s">
        <v>1062</v>
      </c>
      <c r="I61" s="281"/>
      <c r="J61" s="279" t="s">
        <v>395</v>
      </c>
      <c r="K61" s="279" t="s">
        <v>1250</v>
      </c>
      <c r="L61" s="279" t="s">
        <v>234</v>
      </c>
      <c r="M61" s="259"/>
      <c r="N61" s="259">
        <v>11.25</v>
      </c>
      <c r="O61" s="259">
        <v>3303.75</v>
      </c>
    </row>
    <row r="62" spans="1:15" x14ac:dyDescent="0.25">
      <c r="A62" s="279"/>
      <c r="B62" s="279"/>
      <c r="C62" s="279"/>
      <c r="D62" s="279"/>
      <c r="E62" s="279"/>
      <c r="F62" s="279" t="s">
        <v>386</v>
      </c>
      <c r="G62" s="280">
        <v>43500</v>
      </c>
      <c r="H62" s="279" t="s">
        <v>1063</v>
      </c>
      <c r="I62" s="281"/>
      <c r="J62" s="279" t="s">
        <v>1094</v>
      </c>
      <c r="K62" s="279" t="s">
        <v>1251</v>
      </c>
      <c r="L62" s="279" t="s">
        <v>232</v>
      </c>
      <c r="M62" s="259"/>
      <c r="N62" s="259">
        <v>53.88</v>
      </c>
      <c r="O62" s="259">
        <v>3249.87</v>
      </c>
    </row>
    <row r="63" spans="1:15" x14ac:dyDescent="0.25">
      <c r="A63" s="279"/>
      <c r="B63" s="279"/>
      <c r="C63" s="279"/>
      <c r="D63" s="279"/>
      <c r="E63" s="279"/>
      <c r="F63" s="279" t="s">
        <v>387</v>
      </c>
      <c r="G63" s="280">
        <v>43502</v>
      </c>
      <c r="H63" s="279" t="s">
        <v>1061</v>
      </c>
      <c r="I63" s="281"/>
      <c r="J63" s="279" t="s">
        <v>388</v>
      </c>
      <c r="K63" s="279" t="s">
        <v>1252</v>
      </c>
      <c r="L63" s="279" t="s">
        <v>293</v>
      </c>
      <c r="M63" s="259">
        <v>1750.13</v>
      </c>
      <c r="N63" s="259"/>
      <c r="O63" s="259">
        <v>5000</v>
      </c>
    </row>
    <row r="64" spans="1:15" x14ac:dyDescent="0.25">
      <c r="A64" s="279"/>
      <c r="B64" s="279"/>
      <c r="C64" s="279"/>
      <c r="D64" s="279"/>
      <c r="E64" s="279"/>
      <c r="F64" s="279" t="s">
        <v>386</v>
      </c>
      <c r="G64" s="280">
        <v>43515</v>
      </c>
      <c r="H64" s="279" t="s">
        <v>1063</v>
      </c>
      <c r="I64" s="281"/>
      <c r="J64" s="279" t="s">
        <v>1253</v>
      </c>
      <c r="K64" s="279" t="s">
        <v>1254</v>
      </c>
      <c r="L64" s="279" t="s">
        <v>219</v>
      </c>
      <c r="M64" s="259"/>
      <c r="N64" s="259">
        <v>2.5</v>
      </c>
      <c r="O64" s="259">
        <v>4997.5</v>
      </c>
    </row>
    <row r="65" spans="1:15" x14ac:dyDescent="0.25">
      <c r="A65" s="279"/>
      <c r="B65" s="279"/>
      <c r="C65" s="279"/>
      <c r="D65" s="279"/>
      <c r="E65" s="279"/>
      <c r="F65" s="279" t="s">
        <v>386</v>
      </c>
      <c r="G65" s="280">
        <v>43515</v>
      </c>
      <c r="H65" s="279" t="s">
        <v>1063</v>
      </c>
      <c r="I65" s="281"/>
      <c r="J65" s="279" t="s">
        <v>1255</v>
      </c>
      <c r="K65" s="279" t="s">
        <v>1256</v>
      </c>
      <c r="L65" s="279" t="s">
        <v>218</v>
      </c>
      <c r="M65" s="259"/>
      <c r="N65" s="259">
        <v>576</v>
      </c>
      <c r="O65" s="259">
        <v>4421.5</v>
      </c>
    </row>
    <row r="66" spans="1:15" x14ac:dyDescent="0.25">
      <c r="A66" s="279"/>
      <c r="B66" s="279"/>
      <c r="C66" s="279"/>
      <c r="D66" s="279"/>
      <c r="E66" s="279"/>
      <c r="F66" s="279" t="s">
        <v>387</v>
      </c>
      <c r="G66" s="280">
        <v>43521</v>
      </c>
      <c r="H66" s="279" t="s">
        <v>1061</v>
      </c>
      <c r="I66" s="281"/>
      <c r="J66" s="279" t="s">
        <v>388</v>
      </c>
      <c r="K66" s="279" t="s">
        <v>1152</v>
      </c>
      <c r="L66" s="279" t="s">
        <v>293</v>
      </c>
      <c r="M66" s="259">
        <v>578.5</v>
      </c>
      <c r="N66" s="259"/>
      <c r="O66" s="259">
        <v>5000</v>
      </c>
    </row>
    <row r="67" spans="1:15" ht="15.75" thickBot="1" x14ac:dyDescent="0.3">
      <c r="A67" s="279"/>
      <c r="B67" s="279"/>
      <c r="C67" s="279"/>
      <c r="D67" s="279"/>
      <c r="E67" s="279"/>
      <c r="F67" s="279" t="s">
        <v>386</v>
      </c>
      <c r="G67" s="280">
        <v>43523</v>
      </c>
      <c r="H67" s="279" t="s">
        <v>1063</v>
      </c>
      <c r="I67" s="281"/>
      <c r="J67" s="279" t="s">
        <v>1257</v>
      </c>
      <c r="K67" s="279" t="s">
        <v>1258</v>
      </c>
      <c r="L67" s="279" t="s">
        <v>216</v>
      </c>
      <c r="M67" s="259"/>
      <c r="N67" s="259">
        <v>10</v>
      </c>
      <c r="O67" s="259">
        <v>4990</v>
      </c>
    </row>
    <row r="68" spans="1:15" ht="15.75" thickBot="1" x14ac:dyDescent="0.3">
      <c r="A68" s="279"/>
      <c r="B68" s="279"/>
      <c r="C68" s="279" t="s">
        <v>1259</v>
      </c>
      <c r="D68" s="279"/>
      <c r="E68" s="279"/>
      <c r="F68" s="279"/>
      <c r="G68" s="280"/>
      <c r="H68" s="279"/>
      <c r="I68" s="281"/>
      <c r="J68" s="279"/>
      <c r="K68" s="279"/>
      <c r="L68" s="279"/>
      <c r="M68" s="262">
        <f>ROUND(SUM(M54:M67),5)</f>
        <v>2328.63</v>
      </c>
      <c r="N68" s="262">
        <f>ROUND(SUM(N54:N67),5)</f>
        <v>2248.63</v>
      </c>
      <c r="O68" s="262">
        <f>O67</f>
        <v>4990</v>
      </c>
    </row>
    <row r="69" spans="1:15" x14ac:dyDescent="0.25">
      <c r="A69" s="279"/>
      <c r="B69" s="279" t="s">
        <v>397</v>
      </c>
      <c r="C69" s="279"/>
      <c r="D69" s="279"/>
      <c r="E69" s="279"/>
      <c r="F69" s="279"/>
      <c r="G69" s="280"/>
      <c r="H69" s="279"/>
      <c r="I69" s="281"/>
      <c r="J69" s="279"/>
      <c r="K69" s="279"/>
      <c r="L69" s="279"/>
      <c r="M69" s="259">
        <f>ROUND(M53+M68,5)</f>
        <v>2328.63</v>
      </c>
      <c r="N69" s="259">
        <f>ROUND(N53+N68,5)</f>
        <v>2248.63</v>
      </c>
      <c r="O69" s="259">
        <f>ROUND(O53+O68,5)</f>
        <v>4990</v>
      </c>
    </row>
    <row r="70" spans="1:15" x14ac:dyDescent="0.25">
      <c r="A70" s="258"/>
      <c r="B70" s="258" t="s">
        <v>295</v>
      </c>
      <c r="C70" s="258"/>
      <c r="D70" s="258"/>
      <c r="E70" s="258"/>
      <c r="F70" s="258"/>
      <c r="G70" s="276"/>
      <c r="H70" s="258"/>
      <c r="I70" s="277"/>
      <c r="J70" s="258"/>
      <c r="K70" s="258"/>
      <c r="L70" s="258"/>
      <c r="M70" s="278"/>
      <c r="N70" s="278"/>
      <c r="O70" s="278">
        <v>72532.399999999994</v>
      </c>
    </row>
    <row r="71" spans="1:15" x14ac:dyDescent="0.25">
      <c r="A71" s="279"/>
      <c r="B71" s="279"/>
      <c r="C71" s="279"/>
      <c r="D71" s="279"/>
      <c r="E71" s="279"/>
      <c r="F71" s="279" t="s">
        <v>390</v>
      </c>
      <c r="G71" s="280">
        <v>43497</v>
      </c>
      <c r="H71" s="279" t="s">
        <v>389</v>
      </c>
      <c r="I71" s="281"/>
      <c r="J71" s="279" t="s">
        <v>398</v>
      </c>
      <c r="K71" s="279" t="s">
        <v>1050</v>
      </c>
      <c r="L71" s="279" t="s">
        <v>95</v>
      </c>
      <c r="M71" s="259">
        <v>115.5</v>
      </c>
      <c r="N71" s="259"/>
      <c r="O71" s="259">
        <v>72647.899999999994</v>
      </c>
    </row>
    <row r="72" spans="1:15" x14ac:dyDescent="0.25">
      <c r="A72" s="279"/>
      <c r="B72" s="279"/>
      <c r="C72" s="279"/>
      <c r="D72" s="279"/>
      <c r="E72" s="279"/>
      <c r="F72" s="279" t="s">
        <v>390</v>
      </c>
      <c r="G72" s="280">
        <v>43500</v>
      </c>
      <c r="H72" s="279" t="s">
        <v>389</v>
      </c>
      <c r="I72" s="281"/>
      <c r="J72" s="279" t="s">
        <v>398</v>
      </c>
      <c r="K72" s="279" t="s">
        <v>1050</v>
      </c>
      <c r="L72" s="279" t="s">
        <v>95</v>
      </c>
      <c r="M72" s="259">
        <v>40</v>
      </c>
      <c r="N72" s="259"/>
      <c r="O72" s="259">
        <v>72687.899999999994</v>
      </c>
    </row>
    <row r="73" spans="1:15" x14ac:dyDescent="0.25">
      <c r="A73" s="279"/>
      <c r="B73" s="279"/>
      <c r="C73" s="279"/>
      <c r="D73" s="279"/>
      <c r="E73" s="279"/>
      <c r="F73" s="279" t="s">
        <v>390</v>
      </c>
      <c r="G73" s="280">
        <v>43501</v>
      </c>
      <c r="H73" s="279" t="s">
        <v>389</v>
      </c>
      <c r="I73" s="281"/>
      <c r="J73" s="279" t="s">
        <v>398</v>
      </c>
      <c r="K73" s="279" t="s">
        <v>1050</v>
      </c>
      <c r="L73" s="279" t="s">
        <v>95</v>
      </c>
      <c r="M73" s="259">
        <v>282.25</v>
      </c>
      <c r="N73" s="259"/>
      <c r="O73" s="259">
        <v>72970.149999999994</v>
      </c>
    </row>
    <row r="74" spans="1:15" x14ac:dyDescent="0.25">
      <c r="A74" s="279"/>
      <c r="B74" s="279"/>
      <c r="C74" s="279"/>
      <c r="D74" s="279"/>
      <c r="E74" s="279"/>
      <c r="F74" s="279" t="s">
        <v>390</v>
      </c>
      <c r="G74" s="280">
        <v>43501</v>
      </c>
      <c r="H74" s="279" t="s">
        <v>389</v>
      </c>
      <c r="I74" s="281"/>
      <c r="J74" s="279" t="s">
        <v>398</v>
      </c>
      <c r="K74" s="279" t="s">
        <v>1050</v>
      </c>
      <c r="L74" s="279" t="s">
        <v>95</v>
      </c>
      <c r="M74" s="259">
        <v>22.5</v>
      </c>
      <c r="N74" s="259"/>
      <c r="O74" s="259">
        <v>72992.649999999994</v>
      </c>
    </row>
    <row r="75" spans="1:15" x14ac:dyDescent="0.25">
      <c r="A75" s="279"/>
      <c r="B75" s="279"/>
      <c r="C75" s="279"/>
      <c r="D75" s="279"/>
      <c r="E75" s="279"/>
      <c r="F75" s="279" t="s">
        <v>390</v>
      </c>
      <c r="G75" s="280">
        <v>43501</v>
      </c>
      <c r="H75" s="279" t="s">
        <v>389</v>
      </c>
      <c r="I75" s="281"/>
      <c r="J75" s="279" t="s">
        <v>398</v>
      </c>
      <c r="K75" s="279" t="s">
        <v>1050</v>
      </c>
      <c r="L75" s="279" t="s">
        <v>95</v>
      </c>
      <c r="M75" s="259">
        <v>20</v>
      </c>
      <c r="N75" s="259"/>
      <c r="O75" s="259">
        <v>73012.649999999994</v>
      </c>
    </row>
    <row r="76" spans="1:15" x14ac:dyDescent="0.25">
      <c r="A76" s="279"/>
      <c r="B76" s="279"/>
      <c r="C76" s="279"/>
      <c r="D76" s="279"/>
      <c r="E76" s="279"/>
      <c r="F76" s="279" t="s">
        <v>390</v>
      </c>
      <c r="G76" s="280">
        <v>43502</v>
      </c>
      <c r="H76" s="279" t="s">
        <v>389</v>
      </c>
      <c r="I76" s="281"/>
      <c r="J76" s="279" t="s">
        <v>398</v>
      </c>
      <c r="K76" s="279" t="s">
        <v>1050</v>
      </c>
      <c r="L76" s="279" t="s">
        <v>95</v>
      </c>
      <c r="M76" s="259">
        <v>80</v>
      </c>
      <c r="N76" s="259"/>
      <c r="O76" s="259">
        <v>73092.649999999994</v>
      </c>
    </row>
    <row r="77" spans="1:15" x14ac:dyDescent="0.25">
      <c r="A77" s="279"/>
      <c r="B77" s="279"/>
      <c r="C77" s="279"/>
      <c r="D77" s="279"/>
      <c r="E77" s="279"/>
      <c r="F77" s="279" t="s">
        <v>390</v>
      </c>
      <c r="G77" s="280">
        <v>43503</v>
      </c>
      <c r="H77" s="279" t="s">
        <v>389</v>
      </c>
      <c r="I77" s="281"/>
      <c r="J77" s="279" t="s">
        <v>398</v>
      </c>
      <c r="K77" s="279" t="s">
        <v>1050</v>
      </c>
      <c r="L77" s="279" t="s">
        <v>95</v>
      </c>
      <c r="M77" s="259">
        <v>30</v>
      </c>
      <c r="N77" s="259"/>
      <c r="O77" s="259">
        <v>73122.649999999994</v>
      </c>
    </row>
    <row r="78" spans="1:15" x14ac:dyDescent="0.25">
      <c r="A78" s="279"/>
      <c r="B78" s="279"/>
      <c r="C78" s="279"/>
      <c r="D78" s="279"/>
      <c r="E78" s="279"/>
      <c r="F78" s="279" t="s">
        <v>390</v>
      </c>
      <c r="G78" s="280">
        <v>43504</v>
      </c>
      <c r="H78" s="279" t="s">
        <v>389</v>
      </c>
      <c r="I78" s="281"/>
      <c r="J78" s="279" t="s">
        <v>398</v>
      </c>
      <c r="K78" s="279" t="s">
        <v>1050</v>
      </c>
      <c r="L78" s="279" t="s">
        <v>95</v>
      </c>
      <c r="M78" s="259">
        <v>68.5</v>
      </c>
      <c r="N78" s="259"/>
      <c r="O78" s="259">
        <v>73191.149999999994</v>
      </c>
    </row>
    <row r="79" spans="1:15" x14ac:dyDescent="0.25">
      <c r="A79" s="279"/>
      <c r="B79" s="279"/>
      <c r="C79" s="279"/>
      <c r="D79" s="279"/>
      <c r="E79" s="279"/>
      <c r="F79" s="279" t="s">
        <v>383</v>
      </c>
      <c r="G79" s="280">
        <v>43507</v>
      </c>
      <c r="H79" s="279" t="s">
        <v>1260</v>
      </c>
      <c r="I79" s="281"/>
      <c r="J79" s="279" t="s">
        <v>384</v>
      </c>
      <c r="K79" s="279" t="s">
        <v>1261</v>
      </c>
      <c r="L79" s="279" t="s">
        <v>300</v>
      </c>
      <c r="M79" s="259"/>
      <c r="N79" s="259">
        <v>4368</v>
      </c>
      <c r="O79" s="259">
        <v>68823.149999999994</v>
      </c>
    </row>
    <row r="80" spans="1:15" x14ac:dyDescent="0.25">
      <c r="A80" s="279"/>
      <c r="B80" s="279"/>
      <c r="C80" s="279"/>
      <c r="D80" s="279"/>
      <c r="E80" s="279"/>
      <c r="F80" s="279" t="s">
        <v>390</v>
      </c>
      <c r="G80" s="280">
        <v>43507</v>
      </c>
      <c r="H80" s="279" t="s">
        <v>389</v>
      </c>
      <c r="I80" s="281"/>
      <c r="J80" s="279" t="s">
        <v>398</v>
      </c>
      <c r="K80" s="279" t="s">
        <v>1050</v>
      </c>
      <c r="L80" s="279" t="s">
        <v>95</v>
      </c>
      <c r="M80" s="259">
        <v>341.5</v>
      </c>
      <c r="N80" s="259"/>
      <c r="O80" s="259">
        <v>69164.649999999994</v>
      </c>
    </row>
    <row r="81" spans="1:15" x14ac:dyDescent="0.25">
      <c r="A81" s="279"/>
      <c r="B81" s="279"/>
      <c r="C81" s="279"/>
      <c r="D81" s="279"/>
      <c r="E81" s="279"/>
      <c r="F81" s="279" t="s">
        <v>390</v>
      </c>
      <c r="G81" s="280">
        <v>43508</v>
      </c>
      <c r="H81" s="279" t="s">
        <v>389</v>
      </c>
      <c r="I81" s="281"/>
      <c r="J81" s="279" t="s">
        <v>398</v>
      </c>
      <c r="K81" s="279" t="s">
        <v>1050</v>
      </c>
      <c r="L81" s="279" t="s">
        <v>95</v>
      </c>
      <c r="M81" s="259">
        <v>209</v>
      </c>
      <c r="N81" s="259"/>
      <c r="O81" s="259">
        <v>69373.649999999994</v>
      </c>
    </row>
    <row r="82" spans="1:15" x14ac:dyDescent="0.25">
      <c r="A82" s="279"/>
      <c r="B82" s="279"/>
      <c r="C82" s="279"/>
      <c r="D82" s="279"/>
      <c r="E82" s="279"/>
      <c r="F82" s="279" t="s">
        <v>390</v>
      </c>
      <c r="G82" s="280">
        <v>43508</v>
      </c>
      <c r="H82" s="279" t="s">
        <v>389</v>
      </c>
      <c r="I82" s="281"/>
      <c r="J82" s="279" t="s">
        <v>398</v>
      </c>
      <c r="K82" s="279" t="s">
        <v>1050</v>
      </c>
      <c r="L82" s="279" t="s">
        <v>95</v>
      </c>
      <c r="M82" s="259">
        <v>57.5</v>
      </c>
      <c r="N82" s="259"/>
      <c r="O82" s="259">
        <v>69431.149999999994</v>
      </c>
    </row>
    <row r="83" spans="1:15" x14ac:dyDescent="0.25">
      <c r="A83" s="279"/>
      <c r="B83" s="279"/>
      <c r="C83" s="279"/>
      <c r="D83" s="279"/>
      <c r="E83" s="279"/>
      <c r="F83" s="279" t="s">
        <v>390</v>
      </c>
      <c r="G83" s="280">
        <v>43509</v>
      </c>
      <c r="H83" s="279" t="s">
        <v>389</v>
      </c>
      <c r="I83" s="281"/>
      <c r="J83" s="279" t="s">
        <v>398</v>
      </c>
      <c r="K83" s="279" t="s">
        <v>1050</v>
      </c>
      <c r="L83" s="279" t="s">
        <v>95</v>
      </c>
      <c r="M83" s="259">
        <v>168</v>
      </c>
      <c r="N83" s="259"/>
      <c r="O83" s="259">
        <v>69599.149999999994</v>
      </c>
    </row>
    <row r="84" spans="1:15" x14ac:dyDescent="0.25">
      <c r="A84" s="279"/>
      <c r="B84" s="279"/>
      <c r="C84" s="279"/>
      <c r="D84" s="279"/>
      <c r="E84" s="279"/>
      <c r="F84" s="279" t="s">
        <v>383</v>
      </c>
      <c r="G84" s="280">
        <v>43510</v>
      </c>
      <c r="H84" s="279" t="s">
        <v>1262</v>
      </c>
      <c r="I84" s="281"/>
      <c r="J84" s="279" t="s">
        <v>384</v>
      </c>
      <c r="K84" s="279" t="s">
        <v>1230</v>
      </c>
      <c r="L84" s="279" t="s">
        <v>300</v>
      </c>
      <c r="M84" s="259"/>
      <c r="N84" s="259">
        <v>6258</v>
      </c>
      <c r="O84" s="259">
        <v>63341.15</v>
      </c>
    </row>
    <row r="85" spans="1:15" x14ac:dyDescent="0.25">
      <c r="A85" s="279"/>
      <c r="B85" s="279"/>
      <c r="C85" s="279"/>
      <c r="D85" s="279"/>
      <c r="E85" s="279"/>
      <c r="F85" s="279" t="s">
        <v>390</v>
      </c>
      <c r="G85" s="280">
        <v>43510</v>
      </c>
      <c r="H85" s="279" t="s">
        <v>389</v>
      </c>
      <c r="I85" s="281"/>
      <c r="J85" s="279" t="s">
        <v>398</v>
      </c>
      <c r="K85" s="279" t="s">
        <v>1050</v>
      </c>
      <c r="L85" s="279" t="s">
        <v>95</v>
      </c>
      <c r="M85" s="259">
        <v>135.5</v>
      </c>
      <c r="N85" s="259"/>
      <c r="O85" s="259">
        <v>63476.65</v>
      </c>
    </row>
    <row r="86" spans="1:15" x14ac:dyDescent="0.25">
      <c r="A86" s="279"/>
      <c r="B86" s="279"/>
      <c r="C86" s="279"/>
      <c r="D86" s="279"/>
      <c r="E86" s="279"/>
      <c r="F86" s="279" t="s">
        <v>390</v>
      </c>
      <c r="G86" s="280">
        <v>43511</v>
      </c>
      <c r="H86" s="279" t="s">
        <v>389</v>
      </c>
      <c r="I86" s="281"/>
      <c r="J86" s="279" t="s">
        <v>398</v>
      </c>
      <c r="K86" s="279" t="s">
        <v>1050</v>
      </c>
      <c r="L86" s="279" t="s">
        <v>95</v>
      </c>
      <c r="M86" s="259">
        <v>35</v>
      </c>
      <c r="N86" s="259"/>
      <c r="O86" s="259">
        <v>63511.65</v>
      </c>
    </row>
    <row r="87" spans="1:15" x14ac:dyDescent="0.25">
      <c r="A87" s="279"/>
      <c r="B87" s="279"/>
      <c r="C87" s="279"/>
      <c r="D87" s="279"/>
      <c r="E87" s="279"/>
      <c r="F87" s="279" t="s">
        <v>383</v>
      </c>
      <c r="G87" s="280">
        <v>43515</v>
      </c>
      <c r="H87" s="279" t="s">
        <v>1263</v>
      </c>
      <c r="I87" s="281"/>
      <c r="J87" s="279" t="s">
        <v>384</v>
      </c>
      <c r="K87" s="279" t="s">
        <v>1236</v>
      </c>
      <c r="L87" s="279" t="s">
        <v>300</v>
      </c>
      <c r="M87" s="259"/>
      <c r="N87" s="259">
        <v>4289.6000000000004</v>
      </c>
      <c r="O87" s="259">
        <v>59222.05</v>
      </c>
    </row>
    <row r="88" spans="1:15" x14ac:dyDescent="0.25">
      <c r="A88" s="279"/>
      <c r="B88" s="279"/>
      <c r="C88" s="279"/>
      <c r="D88" s="279"/>
      <c r="E88" s="279"/>
      <c r="F88" s="279" t="s">
        <v>390</v>
      </c>
      <c r="G88" s="280">
        <v>43516</v>
      </c>
      <c r="H88" s="279" t="s">
        <v>389</v>
      </c>
      <c r="I88" s="281"/>
      <c r="J88" s="279" t="s">
        <v>398</v>
      </c>
      <c r="K88" s="279" t="s">
        <v>1050</v>
      </c>
      <c r="L88" s="279" t="s">
        <v>95</v>
      </c>
      <c r="M88" s="259">
        <v>25</v>
      </c>
      <c r="N88" s="259"/>
      <c r="O88" s="259">
        <v>59247.05</v>
      </c>
    </row>
    <row r="89" spans="1:15" x14ac:dyDescent="0.25">
      <c r="A89" s="279"/>
      <c r="B89" s="279"/>
      <c r="C89" s="279"/>
      <c r="D89" s="279"/>
      <c r="E89" s="279"/>
      <c r="F89" s="279" t="s">
        <v>390</v>
      </c>
      <c r="G89" s="280">
        <v>43516</v>
      </c>
      <c r="H89" s="279" t="s">
        <v>389</v>
      </c>
      <c r="I89" s="281"/>
      <c r="J89" s="279" t="s">
        <v>398</v>
      </c>
      <c r="K89" s="279" t="s">
        <v>1050</v>
      </c>
      <c r="L89" s="279" t="s">
        <v>95</v>
      </c>
      <c r="M89" s="259">
        <v>17.5</v>
      </c>
      <c r="N89" s="259"/>
      <c r="O89" s="259">
        <v>59264.55</v>
      </c>
    </row>
    <row r="90" spans="1:15" x14ac:dyDescent="0.25">
      <c r="A90" s="279"/>
      <c r="B90" s="279"/>
      <c r="C90" s="279"/>
      <c r="D90" s="279"/>
      <c r="E90" s="279"/>
      <c r="F90" s="279" t="s">
        <v>390</v>
      </c>
      <c r="G90" s="280">
        <v>43517</v>
      </c>
      <c r="H90" s="279" t="s">
        <v>389</v>
      </c>
      <c r="I90" s="281"/>
      <c r="J90" s="279" t="s">
        <v>398</v>
      </c>
      <c r="K90" s="279" t="s">
        <v>1050</v>
      </c>
      <c r="L90" s="279" t="s">
        <v>95</v>
      </c>
      <c r="M90" s="259">
        <v>198.5</v>
      </c>
      <c r="N90" s="259"/>
      <c r="O90" s="259">
        <v>59463.05</v>
      </c>
    </row>
    <row r="91" spans="1:15" x14ac:dyDescent="0.25">
      <c r="A91" s="279"/>
      <c r="B91" s="279"/>
      <c r="C91" s="279"/>
      <c r="D91" s="279"/>
      <c r="E91" s="279"/>
      <c r="F91" s="279" t="s">
        <v>390</v>
      </c>
      <c r="G91" s="280">
        <v>43518</v>
      </c>
      <c r="H91" s="279" t="s">
        <v>389</v>
      </c>
      <c r="I91" s="281"/>
      <c r="J91" s="279" t="s">
        <v>398</v>
      </c>
      <c r="K91" s="279" t="s">
        <v>1050</v>
      </c>
      <c r="L91" s="279" t="s">
        <v>95</v>
      </c>
      <c r="M91" s="259">
        <v>140</v>
      </c>
      <c r="N91" s="259"/>
      <c r="O91" s="259">
        <v>59603.05</v>
      </c>
    </row>
    <row r="92" spans="1:15" x14ac:dyDescent="0.25">
      <c r="A92" s="279"/>
      <c r="B92" s="279"/>
      <c r="C92" s="279"/>
      <c r="D92" s="279"/>
      <c r="E92" s="279"/>
      <c r="F92" s="279" t="s">
        <v>383</v>
      </c>
      <c r="G92" s="280">
        <v>43521</v>
      </c>
      <c r="H92" s="279" t="s">
        <v>1264</v>
      </c>
      <c r="I92" s="281"/>
      <c r="J92" s="279" t="s">
        <v>384</v>
      </c>
      <c r="K92" s="279" t="s">
        <v>1245</v>
      </c>
      <c r="L92" s="279" t="s">
        <v>300</v>
      </c>
      <c r="M92" s="259"/>
      <c r="N92" s="259">
        <v>3105.9</v>
      </c>
      <c r="O92" s="259">
        <v>56497.15</v>
      </c>
    </row>
    <row r="93" spans="1:15" x14ac:dyDescent="0.25">
      <c r="A93" s="279"/>
      <c r="B93" s="279"/>
      <c r="C93" s="279"/>
      <c r="D93" s="279"/>
      <c r="E93" s="279"/>
      <c r="F93" s="279" t="s">
        <v>390</v>
      </c>
      <c r="G93" s="280">
        <v>43521</v>
      </c>
      <c r="H93" s="279" t="s">
        <v>389</v>
      </c>
      <c r="I93" s="281"/>
      <c r="J93" s="279" t="s">
        <v>398</v>
      </c>
      <c r="K93" s="279" t="s">
        <v>1050</v>
      </c>
      <c r="L93" s="279" t="s">
        <v>95</v>
      </c>
      <c r="M93" s="259">
        <v>102</v>
      </c>
      <c r="N93" s="259"/>
      <c r="O93" s="259">
        <v>56599.15</v>
      </c>
    </row>
    <row r="94" spans="1:15" x14ac:dyDescent="0.25">
      <c r="A94" s="279"/>
      <c r="B94" s="279"/>
      <c r="C94" s="279"/>
      <c r="D94" s="279"/>
      <c r="E94" s="279"/>
      <c r="F94" s="279" t="s">
        <v>390</v>
      </c>
      <c r="G94" s="280">
        <v>43522</v>
      </c>
      <c r="H94" s="279" t="s">
        <v>389</v>
      </c>
      <c r="I94" s="281"/>
      <c r="J94" s="279" t="s">
        <v>398</v>
      </c>
      <c r="K94" s="279" t="s">
        <v>1050</v>
      </c>
      <c r="L94" s="279" t="s">
        <v>95</v>
      </c>
      <c r="M94" s="259">
        <v>125</v>
      </c>
      <c r="N94" s="259"/>
      <c r="O94" s="259">
        <v>56724.15</v>
      </c>
    </row>
    <row r="95" spans="1:15" x14ac:dyDescent="0.25">
      <c r="A95" s="279"/>
      <c r="B95" s="279"/>
      <c r="C95" s="279"/>
      <c r="D95" s="279"/>
      <c r="E95" s="279"/>
      <c r="F95" s="279" t="s">
        <v>390</v>
      </c>
      <c r="G95" s="280">
        <v>43522</v>
      </c>
      <c r="H95" s="279" t="s">
        <v>389</v>
      </c>
      <c r="I95" s="281"/>
      <c r="J95" s="279" t="s">
        <v>398</v>
      </c>
      <c r="K95" s="279" t="s">
        <v>1050</v>
      </c>
      <c r="L95" s="279" t="s">
        <v>95</v>
      </c>
      <c r="M95" s="259">
        <v>70</v>
      </c>
      <c r="N95" s="259"/>
      <c r="O95" s="259">
        <v>56794.15</v>
      </c>
    </row>
    <row r="96" spans="1:15" x14ac:dyDescent="0.25">
      <c r="A96" s="279"/>
      <c r="B96" s="279"/>
      <c r="C96" s="279"/>
      <c r="D96" s="279"/>
      <c r="E96" s="279"/>
      <c r="F96" s="279" t="s">
        <v>390</v>
      </c>
      <c r="G96" s="280">
        <v>43523</v>
      </c>
      <c r="H96" s="279" t="s">
        <v>389</v>
      </c>
      <c r="I96" s="281"/>
      <c r="J96" s="279" t="s">
        <v>398</v>
      </c>
      <c r="K96" s="279" t="s">
        <v>1050</v>
      </c>
      <c r="L96" s="279" t="s">
        <v>95</v>
      </c>
      <c r="M96" s="259">
        <v>328</v>
      </c>
      <c r="N96" s="259"/>
      <c r="O96" s="259">
        <v>57122.15</v>
      </c>
    </row>
    <row r="97" spans="1:15" ht="15.75" thickBot="1" x14ac:dyDescent="0.3">
      <c r="A97" s="279"/>
      <c r="B97" s="279"/>
      <c r="C97" s="279"/>
      <c r="D97" s="279"/>
      <c r="E97" s="279"/>
      <c r="F97" s="279" t="s">
        <v>390</v>
      </c>
      <c r="G97" s="280">
        <v>43524</v>
      </c>
      <c r="H97" s="279" t="s">
        <v>389</v>
      </c>
      <c r="I97" s="281"/>
      <c r="J97" s="279" t="s">
        <v>398</v>
      </c>
      <c r="K97" s="279" t="s">
        <v>1050</v>
      </c>
      <c r="L97" s="279" t="s">
        <v>95</v>
      </c>
      <c r="M97" s="260">
        <v>94.5</v>
      </c>
      <c r="N97" s="260"/>
      <c r="O97" s="260">
        <v>57216.65</v>
      </c>
    </row>
    <row r="98" spans="1:15" x14ac:dyDescent="0.25">
      <c r="A98" s="279"/>
      <c r="B98" s="279" t="s">
        <v>399</v>
      </c>
      <c r="C98" s="279"/>
      <c r="D98" s="279"/>
      <c r="E98" s="279"/>
      <c r="F98" s="279"/>
      <c r="G98" s="280"/>
      <c r="H98" s="279"/>
      <c r="I98" s="281"/>
      <c r="J98" s="279"/>
      <c r="K98" s="279"/>
      <c r="L98" s="279"/>
      <c r="M98" s="259">
        <f>ROUND(SUM(M70:M97),5)</f>
        <v>2705.75</v>
      </c>
      <c r="N98" s="259">
        <f>ROUND(SUM(N70:N97),5)</f>
        <v>18021.5</v>
      </c>
      <c r="O98" s="259">
        <f>O97</f>
        <v>57216.65</v>
      </c>
    </row>
    <row r="99" spans="1:15" x14ac:dyDescent="0.25">
      <c r="A99" s="258"/>
      <c r="B99" s="258" t="s">
        <v>296</v>
      </c>
      <c r="C99" s="258"/>
      <c r="D99" s="258"/>
      <c r="E99" s="258"/>
      <c r="F99" s="258"/>
      <c r="G99" s="276"/>
      <c r="H99" s="258"/>
      <c r="I99" s="277"/>
      <c r="J99" s="258"/>
      <c r="K99" s="258"/>
      <c r="L99" s="258"/>
      <c r="M99" s="278"/>
      <c r="N99" s="278"/>
      <c r="O99" s="278">
        <v>612.5</v>
      </c>
    </row>
    <row r="100" spans="1:15" x14ac:dyDescent="0.25">
      <c r="A100" s="279"/>
      <c r="B100" s="279" t="s">
        <v>400</v>
      </c>
      <c r="C100" s="279"/>
      <c r="D100" s="279"/>
      <c r="E100" s="279"/>
      <c r="F100" s="279"/>
      <c r="G100" s="280"/>
      <c r="H100" s="279"/>
      <c r="I100" s="281"/>
      <c r="J100" s="279"/>
      <c r="K100" s="279"/>
      <c r="L100" s="279"/>
      <c r="M100" s="259"/>
      <c r="N100" s="259"/>
      <c r="O100" s="259">
        <f>O99</f>
        <v>612.5</v>
      </c>
    </row>
    <row r="101" spans="1:15" x14ac:dyDescent="0.25">
      <c r="A101" s="258"/>
      <c r="B101" s="258" t="s">
        <v>297</v>
      </c>
      <c r="C101" s="258"/>
      <c r="D101" s="258"/>
      <c r="E101" s="258"/>
      <c r="F101" s="258"/>
      <c r="G101" s="276"/>
      <c r="H101" s="258"/>
      <c r="I101" s="277"/>
      <c r="J101" s="258"/>
      <c r="K101" s="258"/>
      <c r="L101" s="258"/>
      <c r="M101" s="278"/>
      <c r="N101" s="278"/>
      <c r="O101" s="278">
        <v>1270404.8799999999</v>
      </c>
    </row>
    <row r="102" spans="1:15" x14ac:dyDescent="0.25">
      <c r="A102" s="279"/>
      <c r="B102" s="279"/>
      <c r="C102" s="279"/>
      <c r="D102" s="279"/>
      <c r="E102" s="279"/>
      <c r="F102" s="279" t="s">
        <v>387</v>
      </c>
      <c r="G102" s="280">
        <v>43524</v>
      </c>
      <c r="H102" s="279" t="s">
        <v>1061</v>
      </c>
      <c r="I102" s="281"/>
      <c r="J102" s="279" t="s">
        <v>388</v>
      </c>
      <c r="K102" s="279" t="s">
        <v>1067</v>
      </c>
      <c r="L102" s="279" t="s">
        <v>293</v>
      </c>
      <c r="M102" s="259">
        <v>30000</v>
      </c>
      <c r="N102" s="259"/>
      <c r="O102" s="259">
        <v>1300404.8799999999</v>
      </c>
    </row>
    <row r="103" spans="1:15" ht="15.75" thickBot="1" x14ac:dyDescent="0.3">
      <c r="A103" s="279"/>
      <c r="B103" s="279"/>
      <c r="C103" s="279"/>
      <c r="D103" s="279"/>
      <c r="E103" s="279"/>
      <c r="F103" s="279" t="s">
        <v>390</v>
      </c>
      <c r="G103" s="280">
        <v>43524</v>
      </c>
      <c r="H103" s="279" t="s">
        <v>389</v>
      </c>
      <c r="I103" s="281"/>
      <c r="J103" s="279" t="s">
        <v>388</v>
      </c>
      <c r="K103" s="279" t="s">
        <v>1265</v>
      </c>
      <c r="L103" s="279" t="s">
        <v>99</v>
      </c>
      <c r="M103" s="260">
        <v>19.510000000000002</v>
      </c>
      <c r="N103" s="260"/>
      <c r="O103" s="260">
        <v>1300424.3899999999</v>
      </c>
    </row>
    <row r="104" spans="1:15" x14ac:dyDescent="0.25">
      <c r="A104" s="279"/>
      <c r="B104" s="279" t="s">
        <v>401</v>
      </c>
      <c r="C104" s="279"/>
      <c r="D104" s="279"/>
      <c r="E104" s="279"/>
      <c r="F104" s="279"/>
      <c r="G104" s="280"/>
      <c r="H104" s="279"/>
      <c r="I104" s="281"/>
      <c r="J104" s="279"/>
      <c r="K104" s="279"/>
      <c r="L104" s="279"/>
      <c r="M104" s="259">
        <f>ROUND(SUM(M101:M103),5)</f>
        <v>30019.51</v>
      </c>
      <c r="N104" s="259">
        <f>ROUND(SUM(N101:N103),5)</f>
        <v>0</v>
      </c>
      <c r="O104" s="259">
        <f>O103</f>
        <v>1300424.3899999999</v>
      </c>
    </row>
    <row r="105" spans="1:15" x14ac:dyDescent="0.25">
      <c r="A105" s="258"/>
      <c r="B105" s="258" t="s">
        <v>298</v>
      </c>
      <c r="C105" s="258"/>
      <c r="D105" s="258"/>
      <c r="E105" s="258"/>
      <c r="F105" s="258"/>
      <c r="G105" s="276"/>
      <c r="H105" s="258"/>
      <c r="I105" s="277"/>
      <c r="J105" s="258"/>
      <c r="K105" s="258"/>
      <c r="L105" s="258"/>
      <c r="M105" s="278"/>
      <c r="N105" s="278"/>
      <c r="O105" s="278">
        <v>36393.19</v>
      </c>
    </row>
    <row r="106" spans="1:15" x14ac:dyDescent="0.25">
      <c r="A106" s="279"/>
      <c r="B106" s="279"/>
      <c r="C106" s="279"/>
      <c r="D106" s="279"/>
      <c r="E106" s="279"/>
      <c r="F106" s="279" t="s">
        <v>385</v>
      </c>
      <c r="G106" s="280">
        <v>43497</v>
      </c>
      <c r="H106" s="279" t="s">
        <v>1266</v>
      </c>
      <c r="I106" s="281"/>
      <c r="J106" s="279" t="s">
        <v>1134</v>
      </c>
      <c r="K106" s="279" t="s">
        <v>1162</v>
      </c>
      <c r="L106" s="279" t="s">
        <v>324</v>
      </c>
      <c r="M106" s="259"/>
      <c r="N106" s="259">
        <v>728</v>
      </c>
      <c r="O106" s="259">
        <v>35665.19</v>
      </c>
    </row>
    <row r="107" spans="1:15" x14ac:dyDescent="0.25">
      <c r="A107" s="279"/>
      <c r="B107" s="279"/>
      <c r="C107" s="279"/>
      <c r="D107" s="279"/>
      <c r="E107" s="279"/>
      <c r="F107" s="279" t="s">
        <v>385</v>
      </c>
      <c r="G107" s="280">
        <v>43497</v>
      </c>
      <c r="H107" s="279" t="s">
        <v>1267</v>
      </c>
      <c r="I107" s="281"/>
      <c r="J107" s="279" t="s">
        <v>1122</v>
      </c>
      <c r="K107" s="279" t="s">
        <v>1161</v>
      </c>
      <c r="L107" s="279" t="s">
        <v>324</v>
      </c>
      <c r="M107" s="259"/>
      <c r="N107" s="259">
        <v>423</v>
      </c>
      <c r="O107" s="259">
        <v>35242.19</v>
      </c>
    </row>
    <row r="108" spans="1:15" x14ac:dyDescent="0.25">
      <c r="A108" s="279"/>
      <c r="B108" s="279"/>
      <c r="C108" s="279"/>
      <c r="D108" s="279"/>
      <c r="E108" s="279"/>
      <c r="F108" s="279" t="s">
        <v>385</v>
      </c>
      <c r="G108" s="280">
        <v>43497</v>
      </c>
      <c r="H108" s="279" t="s">
        <v>1268</v>
      </c>
      <c r="I108" s="281"/>
      <c r="J108" s="279" t="s">
        <v>1131</v>
      </c>
      <c r="K108" s="279" t="s">
        <v>1159</v>
      </c>
      <c r="L108" s="279" t="s">
        <v>324</v>
      </c>
      <c r="M108" s="259"/>
      <c r="N108" s="259">
        <v>834</v>
      </c>
      <c r="O108" s="259">
        <v>34408.19</v>
      </c>
    </row>
    <row r="109" spans="1:15" x14ac:dyDescent="0.25">
      <c r="A109" s="279"/>
      <c r="B109" s="279"/>
      <c r="C109" s="279"/>
      <c r="D109" s="279"/>
      <c r="E109" s="279"/>
      <c r="F109" s="279" t="s">
        <v>385</v>
      </c>
      <c r="G109" s="280">
        <v>43497</v>
      </c>
      <c r="H109" s="279" t="s">
        <v>1269</v>
      </c>
      <c r="I109" s="281"/>
      <c r="J109" s="279" t="s">
        <v>1270</v>
      </c>
      <c r="K109" s="279" t="s">
        <v>1271</v>
      </c>
      <c r="L109" s="279" t="s">
        <v>324</v>
      </c>
      <c r="M109" s="259"/>
      <c r="N109" s="259">
        <v>9.85</v>
      </c>
      <c r="O109" s="259">
        <v>34398.339999999997</v>
      </c>
    </row>
    <row r="110" spans="1:15" x14ac:dyDescent="0.25">
      <c r="A110" s="279"/>
      <c r="B110" s="279"/>
      <c r="C110" s="279"/>
      <c r="D110" s="279"/>
      <c r="E110" s="279"/>
      <c r="F110" s="279" t="s">
        <v>390</v>
      </c>
      <c r="G110" s="280">
        <v>43497</v>
      </c>
      <c r="H110" s="279" t="s">
        <v>389</v>
      </c>
      <c r="I110" s="281"/>
      <c r="J110" s="279" t="s">
        <v>381</v>
      </c>
      <c r="K110" s="279" t="s">
        <v>390</v>
      </c>
      <c r="L110" s="279" t="s">
        <v>402</v>
      </c>
      <c r="M110" s="259">
        <v>50</v>
      </c>
      <c r="N110" s="259"/>
      <c r="O110" s="259">
        <v>34448.339999999997</v>
      </c>
    </row>
    <row r="111" spans="1:15" x14ac:dyDescent="0.25">
      <c r="A111" s="279"/>
      <c r="B111" s="279"/>
      <c r="C111" s="279"/>
      <c r="D111" s="279"/>
      <c r="E111" s="279"/>
      <c r="F111" s="279" t="s">
        <v>390</v>
      </c>
      <c r="G111" s="280">
        <v>43500</v>
      </c>
      <c r="H111" s="279" t="s">
        <v>389</v>
      </c>
      <c r="I111" s="281"/>
      <c r="J111" s="279" t="s">
        <v>381</v>
      </c>
      <c r="K111" s="279" t="s">
        <v>390</v>
      </c>
      <c r="L111" s="279" t="s">
        <v>402</v>
      </c>
      <c r="M111" s="259">
        <v>60</v>
      </c>
      <c r="N111" s="259"/>
      <c r="O111" s="259">
        <v>34508.339999999997</v>
      </c>
    </row>
    <row r="112" spans="1:15" x14ac:dyDescent="0.25">
      <c r="A112" s="279"/>
      <c r="B112" s="279"/>
      <c r="C112" s="279"/>
      <c r="D112" s="279"/>
      <c r="E112" s="279"/>
      <c r="F112" s="279" t="s">
        <v>390</v>
      </c>
      <c r="G112" s="280">
        <v>43501</v>
      </c>
      <c r="H112" s="279" t="s">
        <v>389</v>
      </c>
      <c r="I112" s="281"/>
      <c r="J112" s="279" t="s">
        <v>381</v>
      </c>
      <c r="K112" s="279" t="s">
        <v>390</v>
      </c>
      <c r="L112" s="279" t="s">
        <v>402</v>
      </c>
      <c r="M112" s="259">
        <v>220</v>
      </c>
      <c r="N112" s="259"/>
      <c r="O112" s="259">
        <v>34728.339999999997</v>
      </c>
    </row>
    <row r="113" spans="1:15" x14ac:dyDescent="0.25">
      <c r="A113" s="279"/>
      <c r="B113" s="279"/>
      <c r="C113" s="279"/>
      <c r="D113" s="279"/>
      <c r="E113" s="279"/>
      <c r="F113" s="279" t="s">
        <v>385</v>
      </c>
      <c r="G113" s="280">
        <v>43502</v>
      </c>
      <c r="H113" s="279" t="s">
        <v>1272</v>
      </c>
      <c r="I113" s="281"/>
      <c r="J113" s="279" t="s">
        <v>1273</v>
      </c>
      <c r="K113" s="279" t="s">
        <v>1274</v>
      </c>
      <c r="L113" s="279" t="s">
        <v>324</v>
      </c>
      <c r="M113" s="259"/>
      <c r="N113" s="259">
        <v>400</v>
      </c>
      <c r="O113" s="259">
        <v>34328.339999999997</v>
      </c>
    </row>
    <row r="114" spans="1:15" x14ac:dyDescent="0.25">
      <c r="A114" s="279"/>
      <c r="B114" s="279"/>
      <c r="C114" s="279"/>
      <c r="D114" s="279"/>
      <c r="E114" s="279"/>
      <c r="F114" s="279" t="s">
        <v>390</v>
      </c>
      <c r="G114" s="280">
        <v>43502</v>
      </c>
      <c r="H114" s="279" t="s">
        <v>389</v>
      </c>
      <c r="I114" s="281"/>
      <c r="J114" s="279" t="s">
        <v>381</v>
      </c>
      <c r="K114" s="279" t="s">
        <v>390</v>
      </c>
      <c r="L114" s="279" t="s">
        <v>402</v>
      </c>
      <c r="M114" s="259">
        <v>20</v>
      </c>
      <c r="N114" s="259"/>
      <c r="O114" s="259">
        <v>34348.339999999997</v>
      </c>
    </row>
    <row r="115" spans="1:15" x14ac:dyDescent="0.25">
      <c r="A115" s="279"/>
      <c r="B115" s="279"/>
      <c r="C115" s="279"/>
      <c r="D115" s="279"/>
      <c r="E115" s="279"/>
      <c r="F115" s="279" t="s">
        <v>390</v>
      </c>
      <c r="G115" s="280">
        <v>43502</v>
      </c>
      <c r="H115" s="279" t="s">
        <v>1103</v>
      </c>
      <c r="I115" s="281"/>
      <c r="J115" s="279" t="s">
        <v>1153</v>
      </c>
      <c r="K115" s="279" t="s">
        <v>390</v>
      </c>
      <c r="L115" s="279" t="s">
        <v>402</v>
      </c>
      <c r="M115" s="259">
        <v>258.42</v>
      </c>
      <c r="N115" s="259"/>
      <c r="O115" s="259">
        <v>34606.76</v>
      </c>
    </row>
    <row r="116" spans="1:15" x14ac:dyDescent="0.25">
      <c r="A116" s="279"/>
      <c r="B116" s="279"/>
      <c r="C116" s="279"/>
      <c r="D116" s="279"/>
      <c r="E116" s="279"/>
      <c r="F116" s="279" t="s">
        <v>390</v>
      </c>
      <c r="G116" s="280">
        <v>43503</v>
      </c>
      <c r="H116" s="279" t="s">
        <v>389</v>
      </c>
      <c r="I116" s="281"/>
      <c r="J116" s="279" t="s">
        <v>381</v>
      </c>
      <c r="K116" s="279" t="s">
        <v>390</v>
      </c>
      <c r="L116" s="279" t="s">
        <v>402</v>
      </c>
      <c r="M116" s="259">
        <v>110</v>
      </c>
      <c r="N116" s="259"/>
      <c r="O116" s="259">
        <v>34716.76</v>
      </c>
    </row>
    <row r="117" spans="1:15" x14ac:dyDescent="0.25">
      <c r="A117" s="279"/>
      <c r="B117" s="279"/>
      <c r="C117" s="279"/>
      <c r="D117" s="279"/>
      <c r="E117" s="279"/>
      <c r="F117" s="279" t="s">
        <v>383</v>
      </c>
      <c r="G117" s="280">
        <v>43504</v>
      </c>
      <c r="H117" s="279" t="s">
        <v>1275</v>
      </c>
      <c r="I117" s="281"/>
      <c r="J117" s="279" t="s">
        <v>384</v>
      </c>
      <c r="K117" s="279" t="s">
        <v>1220</v>
      </c>
      <c r="L117" s="279" t="s">
        <v>300</v>
      </c>
      <c r="M117" s="259"/>
      <c r="N117" s="259">
        <v>867.2</v>
      </c>
      <c r="O117" s="259">
        <v>33849.56</v>
      </c>
    </row>
    <row r="118" spans="1:15" x14ac:dyDescent="0.25">
      <c r="A118" s="279"/>
      <c r="B118" s="279"/>
      <c r="C118" s="279"/>
      <c r="D118" s="279"/>
      <c r="E118" s="279"/>
      <c r="F118" s="279" t="s">
        <v>390</v>
      </c>
      <c r="G118" s="280">
        <v>43504</v>
      </c>
      <c r="H118" s="279" t="s">
        <v>389</v>
      </c>
      <c r="I118" s="281"/>
      <c r="J118" s="279" t="s">
        <v>381</v>
      </c>
      <c r="K118" s="279" t="s">
        <v>390</v>
      </c>
      <c r="L118" s="279" t="s">
        <v>402</v>
      </c>
      <c r="M118" s="259">
        <v>60</v>
      </c>
      <c r="N118" s="259"/>
      <c r="O118" s="259">
        <v>33909.56</v>
      </c>
    </row>
    <row r="119" spans="1:15" x14ac:dyDescent="0.25">
      <c r="A119" s="279"/>
      <c r="B119" s="279"/>
      <c r="C119" s="279"/>
      <c r="D119" s="279"/>
      <c r="E119" s="279"/>
      <c r="F119" s="279" t="s">
        <v>383</v>
      </c>
      <c r="G119" s="280">
        <v>43507</v>
      </c>
      <c r="H119" s="279" t="s">
        <v>1276</v>
      </c>
      <c r="I119" s="281"/>
      <c r="J119" s="279" t="s">
        <v>384</v>
      </c>
      <c r="K119" s="279" t="s">
        <v>1261</v>
      </c>
      <c r="L119" s="279" t="s">
        <v>300</v>
      </c>
      <c r="M119" s="259"/>
      <c r="N119" s="259">
        <v>87.75</v>
      </c>
      <c r="O119" s="259">
        <v>33821.81</v>
      </c>
    </row>
    <row r="120" spans="1:15" x14ac:dyDescent="0.25">
      <c r="A120" s="279"/>
      <c r="B120" s="279"/>
      <c r="C120" s="279"/>
      <c r="D120" s="279"/>
      <c r="E120" s="279"/>
      <c r="F120" s="279" t="s">
        <v>390</v>
      </c>
      <c r="G120" s="280">
        <v>43507</v>
      </c>
      <c r="H120" s="279" t="s">
        <v>389</v>
      </c>
      <c r="I120" s="281"/>
      <c r="J120" s="279" t="s">
        <v>381</v>
      </c>
      <c r="K120" s="279" t="s">
        <v>390</v>
      </c>
      <c r="L120" s="279" t="s">
        <v>402</v>
      </c>
      <c r="M120" s="259">
        <v>90</v>
      </c>
      <c r="N120" s="259"/>
      <c r="O120" s="259">
        <v>33911.81</v>
      </c>
    </row>
    <row r="121" spans="1:15" x14ac:dyDescent="0.25">
      <c r="A121" s="279"/>
      <c r="B121" s="279"/>
      <c r="C121" s="279"/>
      <c r="D121" s="279"/>
      <c r="E121" s="279"/>
      <c r="F121" s="279" t="s">
        <v>390</v>
      </c>
      <c r="G121" s="280">
        <v>43508</v>
      </c>
      <c r="H121" s="279" t="s">
        <v>389</v>
      </c>
      <c r="I121" s="281"/>
      <c r="J121" s="279" t="s">
        <v>381</v>
      </c>
      <c r="K121" s="279" t="s">
        <v>390</v>
      </c>
      <c r="L121" s="279" t="s">
        <v>402</v>
      </c>
      <c r="M121" s="259">
        <v>15.06</v>
      </c>
      <c r="N121" s="259"/>
      <c r="O121" s="259">
        <v>33926.870000000003</v>
      </c>
    </row>
    <row r="122" spans="1:15" x14ac:dyDescent="0.25">
      <c r="A122" s="279"/>
      <c r="B122" s="279"/>
      <c r="C122" s="279"/>
      <c r="D122" s="279"/>
      <c r="E122" s="279"/>
      <c r="F122" s="279" t="s">
        <v>383</v>
      </c>
      <c r="G122" s="280">
        <v>43515</v>
      </c>
      <c r="H122" s="279" t="s">
        <v>1277</v>
      </c>
      <c r="I122" s="281"/>
      <c r="J122" s="279" t="s">
        <v>384</v>
      </c>
      <c r="K122" s="279" t="s">
        <v>1236</v>
      </c>
      <c r="L122" s="279" t="s">
        <v>300</v>
      </c>
      <c r="M122" s="259"/>
      <c r="N122" s="259">
        <v>1684</v>
      </c>
      <c r="O122" s="259">
        <v>32242.87</v>
      </c>
    </row>
    <row r="123" spans="1:15" x14ac:dyDescent="0.25">
      <c r="A123" s="279"/>
      <c r="B123" s="279"/>
      <c r="C123" s="279"/>
      <c r="D123" s="279"/>
      <c r="E123" s="279"/>
      <c r="F123" s="279" t="s">
        <v>383</v>
      </c>
      <c r="G123" s="280">
        <v>43518</v>
      </c>
      <c r="H123" s="279" t="s">
        <v>1278</v>
      </c>
      <c r="I123" s="281"/>
      <c r="J123" s="279" t="s">
        <v>384</v>
      </c>
      <c r="K123" s="279" t="s">
        <v>1279</v>
      </c>
      <c r="L123" s="279" t="s">
        <v>300</v>
      </c>
      <c r="M123" s="259"/>
      <c r="N123" s="259">
        <v>2080</v>
      </c>
      <c r="O123" s="259">
        <v>30162.87</v>
      </c>
    </row>
    <row r="124" spans="1:15" x14ac:dyDescent="0.25">
      <c r="A124" s="279"/>
      <c r="B124" s="279"/>
      <c r="C124" s="279"/>
      <c r="D124" s="279"/>
      <c r="E124" s="279"/>
      <c r="F124" s="279" t="s">
        <v>390</v>
      </c>
      <c r="G124" s="280">
        <v>43524</v>
      </c>
      <c r="H124" s="279" t="s">
        <v>1280</v>
      </c>
      <c r="I124" s="281"/>
      <c r="J124" s="279" t="s">
        <v>1216</v>
      </c>
      <c r="K124" s="279" t="s">
        <v>390</v>
      </c>
      <c r="L124" s="279" t="s">
        <v>88</v>
      </c>
      <c r="M124" s="259">
        <v>325</v>
      </c>
      <c r="N124" s="259"/>
      <c r="O124" s="259">
        <v>30487.87</v>
      </c>
    </row>
    <row r="125" spans="1:15" ht="15.75" thickBot="1" x14ac:dyDescent="0.3">
      <c r="A125" s="279"/>
      <c r="B125" s="279"/>
      <c r="C125" s="279"/>
      <c r="D125" s="279"/>
      <c r="E125" s="279"/>
      <c r="F125" s="279" t="s">
        <v>390</v>
      </c>
      <c r="G125" s="280">
        <v>43524</v>
      </c>
      <c r="H125" s="279" t="s">
        <v>1103</v>
      </c>
      <c r="I125" s="281"/>
      <c r="J125" s="279" t="s">
        <v>1216</v>
      </c>
      <c r="K125" s="279" t="s">
        <v>390</v>
      </c>
      <c r="L125" s="279" t="s">
        <v>402</v>
      </c>
      <c r="M125" s="260">
        <v>55</v>
      </c>
      <c r="N125" s="260"/>
      <c r="O125" s="260">
        <v>30542.87</v>
      </c>
    </row>
    <row r="126" spans="1:15" x14ac:dyDescent="0.25">
      <c r="A126" s="279"/>
      <c r="B126" s="279" t="s">
        <v>403</v>
      </c>
      <c r="C126" s="279"/>
      <c r="D126" s="279"/>
      <c r="E126" s="279"/>
      <c r="F126" s="279"/>
      <c r="G126" s="280"/>
      <c r="H126" s="279"/>
      <c r="I126" s="281"/>
      <c r="J126" s="279"/>
      <c r="K126" s="279"/>
      <c r="L126" s="279"/>
      <c r="M126" s="259">
        <f>ROUND(SUM(M105:M125),5)</f>
        <v>1263.48</v>
      </c>
      <c r="N126" s="259">
        <f>ROUND(SUM(N105:N125),5)</f>
        <v>7113.8</v>
      </c>
      <c r="O126" s="259">
        <f>O125</f>
        <v>30542.87</v>
      </c>
    </row>
    <row r="127" spans="1:15" x14ac:dyDescent="0.25">
      <c r="A127" s="258"/>
      <c r="B127" s="258" t="s">
        <v>299</v>
      </c>
      <c r="C127" s="258"/>
      <c r="D127" s="258"/>
      <c r="E127" s="258"/>
      <c r="F127" s="258"/>
      <c r="G127" s="276"/>
      <c r="H127" s="258"/>
      <c r="I127" s="277"/>
      <c r="J127" s="258"/>
      <c r="K127" s="258"/>
      <c r="L127" s="258"/>
      <c r="M127" s="278"/>
      <c r="N127" s="278"/>
      <c r="O127" s="278">
        <v>56726.36</v>
      </c>
    </row>
    <row r="128" spans="1:15" x14ac:dyDescent="0.25">
      <c r="A128" s="279"/>
      <c r="B128" s="279"/>
      <c r="C128" s="279"/>
      <c r="D128" s="279"/>
      <c r="E128" s="279"/>
      <c r="F128" s="279" t="s">
        <v>386</v>
      </c>
      <c r="G128" s="280">
        <v>43500</v>
      </c>
      <c r="H128" s="279" t="s">
        <v>389</v>
      </c>
      <c r="I128" s="281"/>
      <c r="J128" s="279" t="s">
        <v>391</v>
      </c>
      <c r="K128" s="279" t="s">
        <v>1281</v>
      </c>
      <c r="L128" s="279" t="s">
        <v>331</v>
      </c>
      <c r="M128" s="259"/>
      <c r="N128" s="259">
        <v>2571.08</v>
      </c>
      <c r="O128" s="259">
        <v>54155.28</v>
      </c>
    </row>
    <row r="129" spans="1:15" x14ac:dyDescent="0.25">
      <c r="A129" s="279"/>
      <c r="B129" s="279"/>
      <c r="C129" s="279"/>
      <c r="D129" s="279"/>
      <c r="E129" s="279"/>
      <c r="F129" s="279" t="s">
        <v>386</v>
      </c>
      <c r="G129" s="280">
        <v>43500</v>
      </c>
      <c r="H129" s="279" t="s">
        <v>389</v>
      </c>
      <c r="I129" s="281"/>
      <c r="J129" s="279" t="s">
        <v>391</v>
      </c>
      <c r="K129" s="279" t="s">
        <v>1281</v>
      </c>
      <c r="L129" s="279" t="s">
        <v>331</v>
      </c>
      <c r="M129" s="259"/>
      <c r="N129" s="259">
        <v>9008.9</v>
      </c>
      <c r="O129" s="259">
        <v>45146.38</v>
      </c>
    </row>
    <row r="130" spans="1:15" x14ac:dyDescent="0.25">
      <c r="A130" s="279"/>
      <c r="B130" s="279"/>
      <c r="C130" s="279"/>
      <c r="D130" s="279"/>
      <c r="E130" s="279"/>
      <c r="F130" s="279" t="s">
        <v>387</v>
      </c>
      <c r="G130" s="280">
        <v>43502</v>
      </c>
      <c r="H130" s="279" t="s">
        <v>1061</v>
      </c>
      <c r="I130" s="281"/>
      <c r="J130" s="279" t="s">
        <v>388</v>
      </c>
      <c r="K130" s="279" t="s">
        <v>1252</v>
      </c>
      <c r="L130" s="279" t="s">
        <v>293</v>
      </c>
      <c r="M130" s="259">
        <v>204853.62</v>
      </c>
      <c r="N130" s="259"/>
      <c r="O130" s="259">
        <v>250000</v>
      </c>
    </row>
    <row r="131" spans="1:15" x14ac:dyDescent="0.25">
      <c r="A131" s="279"/>
      <c r="B131" s="279"/>
      <c r="C131" s="279"/>
      <c r="D131" s="279"/>
      <c r="E131" s="279"/>
      <c r="F131" s="279" t="s">
        <v>386</v>
      </c>
      <c r="G131" s="280">
        <v>43503</v>
      </c>
      <c r="H131" s="279" t="s">
        <v>389</v>
      </c>
      <c r="I131" s="281"/>
      <c r="J131" s="279" t="s">
        <v>391</v>
      </c>
      <c r="K131" s="279" t="s">
        <v>1282</v>
      </c>
      <c r="L131" s="279" t="s">
        <v>331</v>
      </c>
      <c r="M131" s="259"/>
      <c r="N131" s="259">
        <v>39.200000000000003</v>
      </c>
      <c r="O131" s="259">
        <v>249960.8</v>
      </c>
    </row>
    <row r="132" spans="1:15" x14ac:dyDescent="0.25">
      <c r="A132" s="279"/>
      <c r="B132" s="279"/>
      <c r="C132" s="279"/>
      <c r="D132" s="279"/>
      <c r="E132" s="279"/>
      <c r="F132" s="279" t="s">
        <v>386</v>
      </c>
      <c r="G132" s="280">
        <v>43503</v>
      </c>
      <c r="H132" s="279" t="s">
        <v>389</v>
      </c>
      <c r="I132" s="281"/>
      <c r="J132" s="279" t="s">
        <v>391</v>
      </c>
      <c r="K132" s="279" t="s">
        <v>1282</v>
      </c>
      <c r="L132" s="279" t="s">
        <v>331</v>
      </c>
      <c r="M132" s="259"/>
      <c r="N132" s="259">
        <v>868.45</v>
      </c>
      <c r="O132" s="259">
        <v>249092.35</v>
      </c>
    </row>
    <row r="133" spans="1:15" x14ac:dyDescent="0.25">
      <c r="A133" s="279"/>
      <c r="B133" s="279"/>
      <c r="C133" s="279"/>
      <c r="D133" s="279"/>
      <c r="E133" s="279"/>
      <c r="F133" s="279" t="s">
        <v>390</v>
      </c>
      <c r="G133" s="280">
        <v>43504</v>
      </c>
      <c r="H133" s="279" t="s">
        <v>389</v>
      </c>
      <c r="I133" s="281"/>
      <c r="J133" s="279" t="s">
        <v>1283</v>
      </c>
      <c r="K133" s="279" t="s">
        <v>1222</v>
      </c>
      <c r="L133" s="279" t="s">
        <v>331</v>
      </c>
      <c r="M133" s="259">
        <v>47.7</v>
      </c>
      <c r="N133" s="259"/>
      <c r="O133" s="259">
        <v>249140.05</v>
      </c>
    </row>
    <row r="134" spans="1:15" x14ac:dyDescent="0.25">
      <c r="A134" s="279"/>
      <c r="B134" s="279"/>
      <c r="C134" s="279"/>
      <c r="D134" s="279"/>
      <c r="E134" s="279"/>
      <c r="F134" s="279" t="s">
        <v>386</v>
      </c>
      <c r="G134" s="280">
        <v>43507</v>
      </c>
      <c r="H134" s="279" t="s">
        <v>389</v>
      </c>
      <c r="I134" s="281"/>
      <c r="J134" s="279" t="s">
        <v>391</v>
      </c>
      <c r="K134" s="279" t="s">
        <v>1284</v>
      </c>
      <c r="L134" s="279" t="s">
        <v>237</v>
      </c>
      <c r="M134" s="259"/>
      <c r="N134" s="259">
        <v>725</v>
      </c>
      <c r="O134" s="259">
        <v>248415.05</v>
      </c>
    </row>
    <row r="135" spans="1:15" x14ac:dyDescent="0.25">
      <c r="A135" s="279"/>
      <c r="B135" s="279"/>
      <c r="C135" s="279"/>
      <c r="D135" s="279"/>
      <c r="E135" s="279"/>
      <c r="F135" s="279" t="s">
        <v>386</v>
      </c>
      <c r="G135" s="280">
        <v>43510</v>
      </c>
      <c r="H135" s="279" t="s">
        <v>389</v>
      </c>
      <c r="I135" s="281"/>
      <c r="J135" s="279" t="s">
        <v>391</v>
      </c>
      <c r="K135" s="279" t="s">
        <v>1285</v>
      </c>
      <c r="L135" s="279" t="s">
        <v>331</v>
      </c>
      <c r="M135" s="259"/>
      <c r="N135" s="259">
        <v>468.1</v>
      </c>
      <c r="O135" s="259">
        <v>247946.95</v>
      </c>
    </row>
    <row r="136" spans="1:15" x14ac:dyDescent="0.25">
      <c r="A136" s="279"/>
      <c r="B136" s="279"/>
      <c r="C136" s="279"/>
      <c r="D136" s="279"/>
      <c r="E136" s="279"/>
      <c r="F136" s="279" t="s">
        <v>386</v>
      </c>
      <c r="G136" s="280">
        <v>43510</v>
      </c>
      <c r="H136" s="279" t="s">
        <v>389</v>
      </c>
      <c r="I136" s="281"/>
      <c r="J136" s="279" t="s">
        <v>391</v>
      </c>
      <c r="K136" s="279" t="s">
        <v>1285</v>
      </c>
      <c r="L136" s="279" t="s">
        <v>331</v>
      </c>
      <c r="M136" s="259"/>
      <c r="N136" s="259">
        <v>21.14</v>
      </c>
      <c r="O136" s="259">
        <v>247925.81</v>
      </c>
    </row>
    <row r="137" spans="1:15" x14ac:dyDescent="0.25">
      <c r="A137" s="279"/>
      <c r="B137" s="279"/>
      <c r="C137" s="279"/>
      <c r="D137" s="279"/>
      <c r="E137" s="279"/>
      <c r="F137" s="279" t="s">
        <v>386</v>
      </c>
      <c r="G137" s="280">
        <v>43517</v>
      </c>
      <c r="H137" s="279" t="s">
        <v>389</v>
      </c>
      <c r="I137" s="281"/>
      <c r="J137" s="279" t="s">
        <v>391</v>
      </c>
      <c r="K137" s="279" t="s">
        <v>1286</v>
      </c>
      <c r="L137" s="279" t="s">
        <v>331</v>
      </c>
      <c r="M137" s="259"/>
      <c r="N137" s="259">
        <v>840.11</v>
      </c>
      <c r="O137" s="259">
        <v>247085.7</v>
      </c>
    </row>
    <row r="138" spans="1:15" x14ac:dyDescent="0.25">
      <c r="A138" s="279"/>
      <c r="B138" s="279"/>
      <c r="C138" s="279"/>
      <c r="D138" s="279"/>
      <c r="E138" s="279"/>
      <c r="F138" s="279" t="s">
        <v>386</v>
      </c>
      <c r="G138" s="280">
        <v>43517</v>
      </c>
      <c r="H138" s="279" t="s">
        <v>389</v>
      </c>
      <c r="I138" s="281"/>
      <c r="J138" s="279" t="s">
        <v>391</v>
      </c>
      <c r="K138" s="279" t="s">
        <v>1286</v>
      </c>
      <c r="L138" s="279" t="s">
        <v>331</v>
      </c>
      <c r="M138" s="259"/>
      <c r="N138" s="259">
        <v>37.93</v>
      </c>
      <c r="O138" s="259">
        <v>247047.77</v>
      </c>
    </row>
    <row r="139" spans="1:15" x14ac:dyDescent="0.25">
      <c r="A139" s="279"/>
      <c r="B139" s="279"/>
      <c r="C139" s="279"/>
      <c r="D139" s="279"/>
      <c r="E139" s="279"/>
      <c r="F139" s="279" t="s">
        <v>387</v>
      </c>
      <c r="G139" s="280">
        <v>43521</v>
      </c>
      <c r="H139" s="279" t="s">
        <v>1061</v>
      </c>
      <c r="I139" s="281"/>
      <c r="J139" s="279" t="s">
        <v>388</v>
      </c>
      <c r="K139" s="279" t="s">
        <v>1215</v>
      </c>
      <c r="L139" s="279" t="s">
        <v>293</v>
      </c>
      <c r="M139" s="259">
        <v>2952.23</v>
      </c>
      <c r="N139" s="259"/>
      <c r="O139" s="259">
        <v>250000</v>
      </c>
    </row>
    <row r="140" spans="1:15" x14ac:dyDescent="0.25">
      <c r="A140" s="279"/>
      <c r="B140" s="279"/>
      <c r="C140" s="279"/>
      <c r="D140" s="279"/>
      <c r="E140" s="279"/>
      <c r="F140" s="279" t="s">
        <v>386</v>
      </c>
      <c r="G140" s="280">
        <v>43523</v>
      </c>
      <c r="H140" s="279" t="s">
        <v>389</v>
      </c>
      <c r="I140" s="281"/>
      <c r="J140" s="279" t="s">
        <v>391</v>
      </c>
      <c r="K140" s="279" t="s">
        <v>1287</v>
      </c>
      <c r="L140" s="279" t="s">
        <v>331</v>
      </c>
      <c r="M140" s="259"/>
      <c r="N140" s="259">
        <v>157513.07999999999</v>
      </c>
      <c r="O140" s="259">
        <v>92486.92</v>
      </c>
    </row>
    <row r="141" spans="1:15" x14ac:dyDescent="0.25">
      <c r="A141" s="279"/>
      <c r="B141" s="279"/>
      <c r="C141" s="279"/>
      <c r="D141" s="279"/>
      <c r="E141" s="279"/>
      <c r="F141" s="279" t="s">
        <v>386</v>
      </c>
      <c r="G141" s="280">
        <v>43523</v>
      </c>
      <c r="H141" s="279" t="s">
        <v>389</v>
      </c>
      <c r="I141" s="281"/>
      <c r="J141" s="279" t="s">
        <v>391</v>
      </c>
      <c r="K141" s="279" t="s">
        <v>1287</v>
      </c>
      <c r="L141" s="279" t="s">
        <v>331</v>
      </c>
      <c r="M141" s="259"/>
      <c r="N141" s="259">
        <v>28357.599999999999</v>
      </c>
      <c r="O141" s="259">
        <v>64129.32</v>
      </c>
    </row>
    <row r="142" spans="1:15" x14ac:dyDescent="0.25">
      <c r="A142" s="279"/>
      <c r="B142" s="279"/>
      <c r="C142" s="279"/>
      <c r="D142" s="279"/>
      <c r="E142" s="279"/>
      <c r="F142" s="279" t="s">
        <v>386</v>
      </c>
      <c r="G142" s="280">
        <v>43523</v>
      </c>
      <c r="H142" s="279" t="s">
        <v>389</v>
      </c>
      <c r="I142" s="281"/>
      <c r="J142" s="279" t="s">
        <v>391</v>
      </c>
      <c r="K142" s="279" t="s">
        <v>1287</v>
      </c>
      <c r="L142" s="279" t="s">
        <v>331</v>
      </c>
      <c r="M142" s="259"/>
      <c r="N142" s="259">
        <v>8205.7199999999993</v>
      </c>
      <c r="O142" s="259">
        <v>55923.6</v>
      </c>
    </row>
    <row r="143" spans="1:15" x14ac:dyDescent="0.25">
      <c r="A143" s="279"/>
      <c r="B143" s="279"/>
      <c r="C143" s="279"/>
      <c r="D143" s="279"/>
      <c r="E143" s="279"/>
      <c r="F143" s="279" t="s">
        <v>386</v>
      </c>
      <c r="G143" s="280">
        <v>43523</v>
      </c>
      <c r="H143" s="279" t="s">
        <v>389</v>
      </c>
      <c r="I143" s="281"/>
      <c r="J143" s="279" t="s">
        <v>391</v>
      </c>
      <c r="K143" s="279" t="s">
        <v>1287</v>
      </c>
      <c r="L143" s="279" t="s">
        <v>331</v>
      </c>
      <c r="M143" s="259"/>
      <c r="N143" s="259">
        <v>4521.4799999999996</v>
      </c>
      <c r="O143" s="259">
        <v>51402.12</v>
      </c>
    </row>
    <row r="144" spans="1:15" x14ac:dyDescent="0.25">
      <c r="A144" s="279"/>
      <c r="B144" s="279"/>
      <c r="C144" s="279"/>
      <c r="D144" s="279"/>
      <c r="E144" s="279"/>
      <c r="F144" s="279" t="s">
        <v>386</v>
      </c>
      <c r="G144" s="280">
        <v>43523</v>
      </c>
      <c r="H144" s="279" t="s">
        <v>389</v>
      </c>
      <c r="I144" s="281"/>
      <c r="J144" s="279" t="s">
        <v>391</v>
      </c>
      <c r="K144" s="279" t="s">
        <v>1287</v>
      </c>
      <c r="L144" s="279" t="s">
        <v>331</v>
      </c>
      <c r="M144" s="259"/>
      <c r="N144" s="259">
        <v>2531.81</v>
      </c>
      <c r="O144" s="259">
        <v>48870.31</v>
      </c>
    </row>
    <row r="145" spans="1:15" ht="15.75" thickBot="1" x14ac:dyDescent="0.3">
      <c r="A145" s="279"/>
      <c r="B145" s="279"/>
      <c r="C145" s="279"/>
      <c r="D145" s="279"/>
      <c r="E145" s="279"/>
      <c r="F145" s="279" t="s">
        <v>387</v>
      </c>
      <c r="G145" s="280">
        <v>43524</v>
      </c>
      <c r="H145" s="279" t="s">
        <v>1061</v>
      </c>
      <c r="I145" s="281"/>
      <c r="J145" s="279" t="s">
        <v>388</v>
      </c>
      <c r="K145" s="279" t="s">
        <v>1215</v>
      </c>
      <c r="L145" s="279" t="s">
        <v>293</v>
      </c>
      <c r="M145" s="260">
        <v>201129.69</v>
      </c>
      <c r="N145" s="260"/>
      <c r="O145" s="260">
        <v>250000</v>
      </c>
    </row>
    <row r="146" spans="1:15" x14ac:dyDescent="0.25">
      <c r="A146" s="279"/>
      <c r="B146" s="279" t="s">
        <v>404</v>
      </c>
      <c r="C146" s="279"/>
      <c r="D146" s="279"/>
      <c r="E146" s="279"/>
      <c r="F146" s="279"/>
      <c r="G146" s="280"/>
      <c r="H146" s="279"/>
      <c r="I146" s="281"/>
      <c r="J146" s="279"/>
      <c r="K146" s="279"/>
      <c r="L146" s="279"/>
      <c r="M146" s="259">
        <f>ROUND(SUM(M127:M145),5)</f>
        <v>408983.24</v>
      </c>
      <c r="N146" s="259">
        <f>ROUND(SUM(N127:N145),5)</f>
        <v>215709.6</v>
      </c>
      <c r="O146" s="259">
        <f>O145</f>
        <v>250000</v>
      </c>
    </row>
    <row r="147" spans="1:15" x14ac:dyDescent="0.25">
      <c r="A147" s="258"/>
      <c r="B147" s="258" t="s">
        <v>405</v>
      </c>
      <c r="C147" s="258"/>
      <c r="D147" s="258"/>
      <c r="E147" s="258"/>
      <c r="F147" s="258"/>
      <c r="G147" s="276"/>
      <c r="H147" s="258"/>
      <c r="I147" s="277"/>
      <c r="J147" s="258"/>
      <c r="K147" s="258"/>
      <c r="L147" s="258"/>
      <c r="M147" s="278"/>
      <c r="N147" s="278"/>
      <c r="O147" s="278">
        <v>0</v>
      </c>
    </row>
    <row r="148" spans="1:15" x14ac:dyDescent="0.25">
      <c r="A148" s="279"/>
      <c r="B148" s="279" t="s">
        <v>406</v>
      </c>
      <c r="C148" s="279"/>
      <c r="D148" s="279"/>
      <c r="E148" s="279"/>
      <c r="F148" s="279"/>
      <c r="G148" s="280"/>
      <c r="H148" s="279"/>
      <c r="I148" s="281"/>
      <c r="J148" s="279"/>
      <c r="K148" s="279"/>
      <c r="L148" s="279"/>
      <c r="M148" s="259"/>
      <c r="N148" s="259"/>
      <c r="O148" s="259">
        <f>O147</f>
        <v>0</v>
      </c>
    </row>
    <row r="149" spans="1:15" x14ac:dyDescent="0.25">
      <c r="A149" s="258"/>
      <c r="B149" s="258" t="s">
        <v>300</v>
      </c>
      <c r="C149" s="258"/>
      <c r="D149" s="258"/>
      <c r="E149" s="258"/>
      <c r="F149" s="258"/>
      <c r="G149" s="276"/>
      <c r="H149" s="258"/>
      <c r="I149" s="277"/>
      <c r="J149" s="258"/>
      <c r="K149" s="258"/>
      <c r="L149" s="258"/>
      <c r="M149" s="278"/>
      <c r="N149" s="278"/>
      <c r="O149" s="278">
        <v>25</v>
      </c>
    </row>
    <row r="150" spans="1:15" x14ac:dyDescent="0.25">
      <c r="A150" s="279"/>
      <c r="B150" s="279"/>
      <c r="C150" s="279"/>
      <c r="D150" s="279"/>
      <c r="E150" s="279"/>
      <c r="F150" s="279" t="s">
        <v>385</v>
      </c>
      <c r="G150" s="280">
        <v>43502</v>
      </c>
      <c r="H150" s="279" t="s">
        <v>407</v>
      </c>
      <c r="I150" s="281"/>
      <c r="J150" s="279" t="s">
        <v>353</v>
      </c>
      <c r="K150" s="279" t="s">
        <v>1288</v>
      </c>
      <c r="L150" s="279" t="s">
        <v>324</v>
      </c>
      <c r="M150" s="259"/>
      <c r="N150" s="259">
        <v>400</v>
      </c>
      <c r="O150" s="259">
        <v>-375</v>
      </c>
    </row>
    <row r="151" spans="1:15" x14ac:dyDescent="0.25">
      <c r="A151" s="279"/>
      <c r="B151" s="279"/>
      <c r="C151" s="279"/>
      <c r="D151" s="279"/>
      <c r="E151" s="279"/>
      <c r="F151" s="279" t="s">
        <v>383</v>
      </c>
      <c r="G151" s="280">
        <v>43502</v>
      </c>
      <c r="H151" s="279" t="s">
        <v>1213</v>
      </c>
      <c r="I151" s="281"/>
      <c r="J151" s="279" t="s">
        <v>384</v>
      </c>
      <c r="K151" s="279" t="s">
        <v>1214</v>
      </c>
      <c r="L151" s="279" t="s">
        <v>293</v>
      </c>
      <c r="M151" s="259">
        <v>400</v>
      </c>
      <c r="N151" s="259"/>
      <c r="O151" s="259">
        <v>25</v>
      </c>
    </row>
    <row r="152" spans="1:15" x14ac:dyDescent="0.25">
      <c r="A152" s="279"/>
      <c r="B152" s="279"/>
      <c r="C152" s="279"/>
      <c r="D152" s="279"/>
      <c r="E152" s="279"/>
      <c r="F152" s="279" t="s">
        <v>385</v>
      </c>
      <c r="G152" s="280">
        <v>43504</v>
      </c>
      <c r="H152" s="279" t="s">
        <v>407</v>
      </c>
      <c r="I152" s="281"/>
      <c r="J152" s="279" t="s">
        <v>1211</v>
      </c>
      <c r="K152" s="279" t="s">
        <v>1289</v>
      </c>
      <c r="L152" s="279" t="s">
        <v>324</v>
      </c>
      <c r="M152" s="259"/>
      <c r="N152" s="259">
        <v>369</v>
      </c>
      <c r="O152" s="259">
        <v>-344</v>
      </c>
    </row>
    <row r="153" spans="1:15" x14ac:dyDescent="0.25">
      <c r="A153" s="279"/>
      <c r="B153" s="279"/>
      <c r="C153" s="279"/>
      <c r="D153" s="279"/>
      <c r="E153" s="279"/>
      <c r="F153" s="279" t="s">
        <v>385</v>
      </c>
      <c r="G153" s="280">
        <v>43504</v>
      </c>
      <c r="H153" s="279" t="s">
        <v>407</v>
      </c>
      <c r="I153" s="281"/>
      <c r="J153" s="279" t="s">
        <v>409</v>
      </c>
      <c r="K153" s="279" t="s">
        <v>1290</v>
      </c>
      <c r="L153" s="279" t="s">
        <v>324</v>
      </c>
      <c r="M153" s="259"/>
      <c r="N153" s="259">
        <v>498.27</v>
      </c>
      <c r="O153" s="259">
        <v>-842.27</v>
      </c>
    </row>
    <row r="154" spans="1:15" x14ac:dyDescent="0.25">
      <c r="A154" s="279"/>
      <c r="B154" s="279"/>
      <c r="C154" s="279"/>
      <c r="D154" s="279"/>
      <c r="E154" s="279"/>
      <c r="F154" s="279" t="s">
        <v>385</v>
      </c>
      <c r="G154" s="280">
        <v>43504</v>
      </c>
      <c r="H154" s="279" t="s">
        <v>407</v>
      </c>
      <c r="I154" s="281"/>
      <c r="J154" s="279" t="s">
        <v>1125</v>
      </c>
      <c r="K154" s="279" t="s">
        <v>1291</v>
      </c>
      <c r="L154" s="279" t="s">
        <v>324</v>
      </c>
      <c r="M154" s="259"/>
      <c r="N154" s="259">
        <v>1700</v>
      </c>
      <c r="O154" s="259">
        <v>-2542.27</v>
      </c>
    </row>
    <row r="155" spans="1:15" x14ac:dyDescent="0.25">
      <c r="A155" s="279"/>
      <c r="B155" s="279"/>
      <c r="C155" s="279"/>
      <c r="D155" s="279"/>
      <c r="E155" s="279"/>
      <c r="F155" s="279" t="s">
        <v>385</v>
      </c>
      <c r="G155" s="280">
        <v>43504</v>
      </c>
      <c r="H155" s="279" t="s">
        <v>407</v>
      </c>
      <c r="I155" s="281"/>
      <c r="J155" s="279" t="s">
        <v>354</v>
      </c>
      <c r="K155" s="279" t="s">
        <v>1292</v>
      </c>
      <c r="L155" s="279" t="s">
        <v>324</v>
      </c>
      <c r="M155" s="259"/>
      <c r="N155" s="259">
        <v>128.9</v>
      </c>
      <c r="O155" s="259">
        <v>-2671.17</v>
      </c>
    </row>
    <row r="156" spans="1:15" x14ac:dyDescent="0.25">
      <c r="A156" s="279"/>
      <c r="B156" s="279"/>
      <c r="C156" s="279"/>
      <c r="D156" s="279"/>
      <c r="E156" s="279"/>
      <c r="F156" s="279" t="s">
        <v>385</v>
      </c>
      <c r="G156" s="280">
        <v>43504</v>
      </c>
      <c r="H156" s="279" t="s">
        <v>407</v>
      </c>
      <c r="I156" s="281"/>
      <c r="J156" s="279" t="s">
        <v>359</v>
      </c>
      <c r="K156" s="279" t="s">
        <v>1293</v>
      </c>
      <c r="L156" s="279" t="s">
        <v>324</v>
      </c>
      <c r="M156" s="259"/>
      <c r="N156" s="259">
        <v>104.66</v>
      </c>
      <c r="O156" s="259">
        <v>-2775.83</v>
      </c>
    </row>
    <row r="157" spans="1:15" x14ac:dyDescent="0.25">
      <c r="A157" s="279"/>
      <c r="B157" s="279"/>
      <c r="C157" s="279"/>
      <c r="D157" s="279"/>
      <c r="E157" s="279"/>
      <c r="F157" s="279" t="s">
        <v>385</v>
      </c>
      <c r="G157" s="280">
        <v>43504</v>
      </c>
      <c r="H157" s="279" t="s">
        <v>407</v>
      </c>
      <c r="I157" s="281"/>
      <c r="J157" s="279" t="s">
        <v>359</v>
      </c>
      <c r="K157" s="279" t="s">
        <v>1294</v>
      </c>
      <c r="L157" s="279" t="s">
        <v>324</v>
      </c>
      <c r="M157" s="259"/>
      <c r="N157" s="259">
        <v>89.59</v>
      </c>
      <c r="O157" s="259">
        <v>-2865.42</v>
      </c>
    </row>
    <row r="158" spans="1:15" x14ac:dyDescent="0.25">
      <c r="A158" s="279"/>
      <c r="B158" s="279"/>
      <c r="C158" s="279"/>
      <c r="D158" s="279"/>
      <c r="E158" s="279"/>
      <c r="F158" s="279" t="s">
        <v>385</v>
      </c>
      <c r="G158" s="280">
        <v>43504</v>
      </c>
      <c r="H158" s="279" t="s">
        <v>407</v>
      </c>
      <c r="I158" s="281"/>
      <c r="J158" s="279" t="s">
        <v>1123</v>
      </c>
      <c r="K158" s="279" t="s">
        <v>1295</v>
      </c>
      <c r="L158" s="279" t="s">
        <v>324</v>
      </c>
      <c r="M158" s="259"/>
      <c r="N158" s="259">
        <v>1440</v>
      </c>
      <c r="O158" s="259">
        <v>-4305.42</v>
      </c>
    </row>
    <row r="159" spans="1:15" x14ac:dyDescent="0.25">
      <c r="A159" s="279"/>
      <c r="B159" s="279"/>
      <c r="C159" s="279"/>
      <c r="D159" s="279"/>
      <c r="E159" s="279"/>
      <c r="F159" s="279" t="s">
        <v>385</v>
      </c>
      <c r="G159" s="280">
        <v>43504</v>
      </c>
      <c r="H159" s="279" t="s">
        <v>407</v>
      </c>
      <c r="I159" s="281"/>
      <c r="J159" s="279" t="s">
        <v>1095</v>
      </c>
      <c r="K159" s="279" t="s">
        <v>1296</v>
      </c>
      <c r="L159" s="279" t="s">
        <v>324</v>
      </c>
      <c r="M159" s="259"/>
      <c r="N159" s="259">
        <v>457.2</v>
      </c>
      <c r="O159" s="259">
        <v>-4762.62</v>
      </c>
    </row>
    <row r="160" spans="1:15" x14ac:dyDescent="0.25">
      <c r="A160" s="279"/>
      <c r="B160" s="279"/>
      <c r="C160" s="279"/>
      <c r="D160" s="279"/>
      <c r="E160" s="279"/>
      <c r="F160" s="279" t="s">
        <v>385</v>
      </c>
      <c r="G160" s="280">
        <v>43504</v>
      </c>
      <c r="H160" s="279" t="s">
        <v>407</v>
      </c>
      <c r="I160" s="281"/>
      <c r="J160" s="279" t="s">
        <v>351</v>
      </c>
      <c r="K160" s="279" t="s">
        <v>1297</v>
      </c>
      <c r="L160" s="279" t="s">
        <v>324</v>
      </c>
      <c r="M160" s="259"/>
      <c r="N160" s="259">
        <v>844.87</v>
      </c>
      <c r="O160" s="259">
        <v>-5607.49</v>
      </c>
    </row>
    <row r="161" spans="1:15" x14ac:dyDescent="0.25">
      <c r="A161" s="279"/>
      <c r="B161" s="279"/>
      <c r="C161" s="279"/>
      <c r="D161" s="279"/>
      <c r="E161" s="279"/>
      <c r="F161" s="279" t="s">
        <v>385</v>
      </c>
      <c r="G161" s="280">
        <v>43504</v>
      </c>
      <c r="H161" s="279" t="s">
        <v>407</v>
      </c>
      <c r="I161" s="281"/>
      <c r="J161" s="279" t="s">
        <v>1140</v>
      </c>
      <c r="K161" s="279" t="s">
        <v>1298</v>
      </c>
      <c r="L161" s="279" t="s">
        <v>324</v>
      </c>
      <c r="M161" s="259"/>
      <c r="N161" s="259">
        <v>410</v>
      </c>
      <c r="O161" s="259">
        <v>-6017.49</v>
      </c>
    </row>
    <row r="162" spans="1:15" x14ac:dyDescent="0.25">
      <c r="A162" s="279"/>
      <c r="B162" s="279"/>
      <c r="C162" s="279"/>
      <c r="D162" s="279"/>
      <c r="E162" s="279"/>
      <c r="F162" s="279" t="s">
        <v>385</v>
      </c>
      <c r="G162" s="280">
        <v>43504</v>
      </c>
      <c r="H162" s="279" t="s">
        <v>407</v>
      </c>
      <c r="I162" s="281"/>
      <c r="J162" s="279" t="s">
        <v>1037</v>
      </c>
      <c r="K162" s="279" t="s">
        <v>1299</v>
      </c>
      <c r="L162" s="279" t="s">
        <v>324</v>
      </c>
      <c r="M162" s="259"/>
      <c r="N162" s="259">
        <v>30</v>
      </c>
      <c r="O162" s="259">
        <v>-6047.49</v>
      </c>
    </row>
    <row r="163" spans="1:15" x14ac:dyDescent="0.25">
      <c r="A163" s="279"/>
      <c r="B163" s="279"/>
      <c r="C163" s="279"/>
      <c r="D163" s="279"/>
      <c r="E163" s="279"/>
      <c r="F163" s="279" t="s">
        <v>385</v>
      </c>
      <c r="G163" s="280">
        <v>43504</v>
      </c>
      <c r="H163" s="279" t="s">
        <v>407</v>
      </c>
      <c r="I163" s="281"/>
      <c r="J163" s="279" t="s">
        <v>392</v>
      </c>
      <c r="K163" s="279" t="s">
        <v>1300</v>
      </c>
      <c r="L163" s="279" t="s">
        <v>324</v>
      </c>
      <c r="M163" s="259"/>
      <c r="N163" s="259">
        <v>1000</v>
      </c>
      <c r="O163" s="259">
        <v>-7047.49</v>
      </c>
    </row>
    <row r="164" spans="1:15" x14ac:dyDescent="0.25">
      <c r="A164" s="279"/>
      <c r="B164" s="279"/>
      <c r="C164" s="279"/>
      <c r="D164" s="279"/>
      <c r="E164" s="279"/>
      <c r="F164" s="279" t="s">
        <v>385</v>
      </c>
      <c r="G164" s="280">
        <v>43504</v>
      </c>
      <c r="H164" s="279" t="s">
        <v>407</v>
      </c>
      <c r="I164" s="281"/>
      <c r="J164" s="279" t="s">
        <v>229</v>
      </c>
      <c r="K164" s="279" t="s">
        <v>1301</v>
      </c>
      <c r="L164" s="279" t="s">
        <v>324</v>
      </c>
      <c r="M164" s="259"/>
      <c r="N164" s="259">
        <v>3382.37</v>
      </c>
      <c r="O164" s="259">
        <v>-10429.86</v>
      </c>
    </row>
    <row r="165" spans="1:15" x14ac:dyDescent="0.25">
      <c r="A165" s="279"/>
      <c r="B165" s="279"/>
      <c r="C165" s="279"/>
      <c r="D165" s="279"/>
      <c r="E165" s="279"/>
      <c r="F165" s="279" t="s">
        <v>385</v>
      </c>
      <c r="G165" s="280">
        <v>43504</v>
      </c>
      <c r="H165" s="279" t="s">
        <v>407</v>
      </c>
      <c r="I165" s="281"/>
      <c r="J165" s="279" t="s">
        <v>1126</v>
      </c>
      <c r="K165" s="279" t="s">
        <v>1302</v>
      </c>
      <c r="L165" s="279" t="s">
        <v>324</v>
      </c>
      <c r="M165" s="259"/>
      <c r="N165" s="259">
        <v>454.77</v>
      </c>
      <c r="O165" s="259">
        <v>-10884.63</v>
      </c>
    </row>
    <row r="166" spans="1:15" x14ac:dyDescent="0.25">
      <c r="A166" s="279"/>
      <c r="B166" s="279"/>
      <c r="C166" s="279"/>
      <c r="D166" s="279"/>
      <c r="E166" s="279"/>
      <c r="F166" s="279" t="s">
        <v>385</v>
      </c>
      <c r="G166" s="280">
        <v>43504</v>
      </c>
      <c r="H166" s="279" t="s">
        <v>407</v>
      </c>
      <c r="I166" s="281"/>
      <c r="J166" s="279" t="s">
        <v>408</v>
      </c>
      <c r="K166" s="279" t="s">
        <v>1303</v>
      </c>
      <c r="L166" s="279" t="s">
        <v>324</v>
      </c>
      <c r="M166" s="259"/>
      <c r="N166" s="259">
        <v>6110.53</v>
      </c>
      <c r="O166" s="259">
        <v>-16995.16</v>
      </c>
    </row>
    <row r="167" spans="1:15" x14ac:dyDescent="0.25">
      <c r="A167" s="279"/>
      <c r="B167" s="279"/>
      <c r="C167" s="279"/>
      <c r="D167" s="279"/>
      <c r="E167" s="279"/>
      <c r="F167" s="279" t="s">
        <v>383</v>
      </c>
      <c r="G167" s="280">
        <v>43504</v>
      </c>
      <c r="H167" s="279" t="s">
        <v>1275</v>
      </c>
      <c r="I167" s="281"/>
      <c r="J167" s="279" t="s">
        <v>384</v>
      </c>
      <c r="K167" s="279" t="s">
        <v>1220</v>
      </c>
      <c r="L167" s="279" t="s">
        <v>298</v>
      </c>
      <c r="M167" s="259">
        <v>867.2</v>
      </c>
      <c r="N167" s="259"/>
      <c r="O167" s="259">
        <v>-16127.96</v>
      </c>
    </row>
    <row r="168" spans="1:15" x14ac:dyDescent="0.25">
      <c r="A168" s="279"/>
      <c r="B168" s="279"/>
      <c r="C168" s="279"/>
      <c r="D168" s="279"/>
      <c r="E168" s="279"/>
      <c r="F168" s="279" t="s">
        <v>383</v>
      </c>
      <c r="G168" s="280">
        <v>43504</v>
      </c>
      <c r="H168" s="279" t="s">
        <v>1219</v>
      </c>
      <c r="I168" s="281"/>
      <c r="J168" s="279" t="s">
        <v>384</v>
      </c>
      <c r="K168" s="279" t="s">
        <v>1220</v>
      </c>
      <c r="L168" s="279" t="s">
        <v>293</v>
      </c>
      <c r="M168" s="259">
        <v>16152.96</v>
      </c>
      <c r="N168" s="259"/>
      <c r="O168" s="259">
        <v>25</v>
      </c>
    </row>
    <row r="169" spans="1:15" x14ac:dyDescent="0.25">
      <c r="A169" s="279"/>
      <c r="B169" s="279"/>
      <c r="C169" s="279"/>
      <c r="D169" s="279"/>
      <c r="E169" s="279"/>
      <c r="F169" s="279" t="s">
        <v>385</v>
      </c>
      <c r="G169" s="280">
        <v>43507</v>
      </c>
      <c r="H169" s="279" t="s">
        <v>407</v>
      </c>
      <c r="I169" s="281"/>
      <c r="J169" s="279" t="s">
        <v>355</v>
      </c>
      <c r="K169" s="279" t="s">
        <v>1304</v>
      </c>
      <c r="L169" s="279" t="s">
        <v>324</v>
      </c>
      <c r="M169" s="259"/>
      <c r="N169" s="259">
        <v>1201.9000000000001</v>
      </c>
      <c r="O169" s="259">
        <v>-1176.9000000000001</v>
      </c>
    </row>
    <row r="170" spans="1:15" x14ac:dyDescent="0.25">
      <c r="A170" s="279"/>
      <c r="B170" s="279"/>
      <c r="C170" s="279"/>
      <c r="D170" s="279"/>
      <c r="E170" s="279"/>
      <c r="F170" s="279" t="s">
        <v>385</v>
      </c>
      <c r="G170" s="280">
        <v>43507</v>
      </c>
      <c r="H170" s="279" t="s">
        <v>407</v>
      </c>
      <c r="I170" s="281"/>
      <c r="J170" s="279" t="s">
        <v>355</v>
      </c>
      <c r="K170" s="279" t="s">
        <v>1305</v>
      </c>
      <c r="L170" s="279" t="s">
        <v>324</v>
      </c>
      <c r="M170" s="259"/>
      <c r="N170" s="259">
        <v>1113.7</v>
      </c>
      <c r="O170" s="259">
        <v>-2290.6</v>
      </c>
    </row>
    <row r="171" spans="1:15" x14ac:dyDescent="0.25">
      <c r="A171" s="279"/>
      <c r="B171" s="279"/>
      <c r="C171" s="279"/>
      <c r="D171" s="279"/>
      <c r="E171" s="279"/>
      <c r="F171" s="279" t="s">
        <v>385</v>
      </c>
      <c r="G171" s="280">
        <v>43507</v>
      </c>
      <c r="H171" s="279" t="s">
        <v>407</v>
      </c>
      <c r="I171" s="281"/>
      <c r="J171" s="279" t="s">
        <v>355</v>
      </c>
      <c r="K171" s="279" t="s">
        <v>1306</v>
      </c>
      <c r="L171" s="279" t="s">
        <v>324</v>
      </c>
      <c r="M171" s="259"/>
      <c r="N171" s="259">
        <v>1040.2</v>
      </c>
      <c r="O171" s="259">
        <v>-3330.8</v>
      </c>
    </row>
    <row r="172" spans="1:15" x14ac:dyDescent="0.25">
      <c r="A172" s="279"/>
      <c r="B172" s="279"/>
      <c r="C172" s="279"/>
      <c r="D172" s="279"/>
      <c r="E172" s="279"/>
      <c r="F172" s="279" t="s">
        <v>385</v>
      </c>
      <c r="G172" s="280">
        <v>43507</v>
      </c>
      <c r="H172" s="279" t="s">
        <v>407</v>
      </c>
      <c r="I172" s="281"/>
      <c r="J172" s="279" t="s">
        <v>1139</v>
      </c>
      <c r="K172" s="279" t="s">
        <v>1307</v>
      </c>
      <c r="L172" s="279" t="s">
        <v>324</v>
      </c>
      <c r="M172" s="259"/>
      <c r="N172" s="259">
        <v>87.75</v>
      </c>
      <c r="O172" s="259">
        <v>-3418.55</v>
      </c>
    </row>
    <row r="173" spans="1:15" x14ac:dyDescent="0.25">
      <c r="A173" s="279"/>
      <c r="B173" s="279"/>
      <c r="C173" s="279"/>
      <c r="D173" s="279"/>
      <c r="E173" s="279"/>
      <c r="F173" s="279" t="s">
        <v>385</v>
      </c>
      <c r="G173" s="280">
        <v>43507</v>
      </c>
      <c r="H173" s="279" t="s">
        <v>407</v>
      </c>
      <c r="I173" s="281"/>
      <c r="J173" s="279" t="s">
        <v>355</v>
      </c>
      <c r="K173" s="279" t="s">
        <v>1308</v>
      </c>
      <c r="L173" s="279" t="s">
        <v>324</v>
      </c>
      <c r="M173" s="259"/>
      <c r="N173" s="259">
        <v>1012.2</v>
      </c>
      <c r="O173" s="259">
        <v>-4430.75</v>
      </c>
    </row>
    <row r="174" spans="1:15" x14ac:dyDescent="0.25">
      <c r="A174" s="279"/>
      <c r="B174" s="279"/>
      <c r="C174" s="279"/>
      <c r="D174" s="279"/>
      <c r="E174" s="279"/>
      <c r="F174" s="279" t="s">
        <v>383</v>
      </c>
      <c r="G174" s="280">
        <v>43507</v>
      </c>
      <c r="H174" s="279" t="s">
        <v>1276</v>
      </c>
      <c r="I174" s="281"/>
      <c r="J174" s="279" t="s">
        <v>384</v>
      </c>
      <c r="K174" s="279" t="s">
        <v>1261</v>
      </c>
      <c r="L174" s="279" t="s">
        <v>298</v>
      </c>
      <c r="M174" s="259">
        <v>87.75</v>
      </c>
      <c r="N174" s="259"/>
      <c r="O174" s="259">
        <v>-4343</v>
      </c>
    </row>
    <row r="175" spans="1:15" x14ac:dyDescent="0.25">
      <c r="A175" s="279"/>
      <c r="B175" s="279"/>
      <c r="C175" s="279"/>
      <c r="D175" s="279"/>
      <c r="E175" s="279"/>
      <c r="F175" s="279" t="s">
        <v>383</v>
      </c>
      <c r="G175" s="280">
        <v>43507</v>
      </c>
      <c r="H175" s="279" t="s">
        <v>1260</v>
      </c>
      <c r="I175" s="281"/>
      <c r="J175" s="279" t="s">
        <v>384</v>
      </c>
      <c r="K175" s="279" t="s">
        <v>1261</v>
      </c>
      <c r="L175" s="279" t="s">
        <v>295</v>
      </c>
      <c r="M175" s="259">
        <v>4368</v>
      </c>
      <c r="N175" s="259"/>
      <c r="O175" s="259">
        <v>25</v>
      </c>
    </row>
    <row r="176" spans="1:15" x14ac:dyDescent="0.25">
      <c r="A176" s="279"/>
      <c r="B176" s="279"/>
      <c r="C176" s="279"/>
      <c r="D176" s="279"/>
      <c r="E176" s="279"/>
      <c r="F176" s="279" t="s">
        <v>383</v>
      </c>
      <c r="G176" s="280">
        <v>43509</v>
      </c>
      <c r="H176" s="279" t="s">
        <v>1228</v>
      </c>
      <c r="I176" s="281"/>
      <c r="J176" s="279" t="s">
        <v>384</v>
      </c>
      <c r="K176" s="279" t="s">
        <v>1229</v>
      </c>
      <c r="L176" s="279" t="s">
        <v>293</v>
      </c>
      <c r="M176" s="259"/>
      <c r="N176" s="259">
        <v>25</v>
      </c>
      <c r="O176" s="259">
        <v>0</v>
      </c>
    </row>
    <row r="177" spans="1:15" x14ac:dyDescent="0.25">
      <c r="A177" s="279"/>
      <c r="B177" s="279"/>
      <c r="C177" s="279"/>
      <c r="D177" s="279"/>
      <c r="E177" s="279"/>
      <c r="F177" s="279" t="s">
        <v>385</v>
      </c>
      <c r="G177" s="280">
        <v>43510</v>
      </c>
      <c r="H177" s="279" t="s">
        <v>407</v>
      </c>
      <c r="I177" s="281"/>
      <c r="J177" s="279" t="s">
        <v>1156</v>
      </c>
      <c r="K177" s="279" t="s">
        <v>1309</v>
      </c>
      <c r="L177" s="279" t="s">
        <v>324</v>
      </c>
      <c r="M177" s="259"/>
      <c r="N177" s="259">
        <v>1468</v>
      </c>
      <c r="O177" s="259">
        <v>-1468</v>
      </c>
    </row>
    <row r="178" spans="1:15" x14ac:dyDescent="0.25">
      <c r="A178" s="279"/>
      <c r="B178" s="279"/>
      <c r="C178" s="279"/>
      <c r="D178" s="279"/>
      <c r="E178" s="279"/>
      <c r="F178" s="279" t="s">
        <v>385</v>
      </c>
      <c r="G178" s="280">
        <v>43510</v>
      </c>
      <c r="H178" s="279" t="s">
        <v>407</v>
      </c>
      <c r="I178" s="281"/>
      <c r="J178" s="279" t="s">
        <v>355</v>
      </c>
      <c r="K178" s="279" t="s">
        <v>1310</v>
      </c>
      <c r="L178" s="279" t="s">
        <v>324</v>
      </c>
      <c r="M178" s="259"/>
      <c r="N178" s="259">
        <v>1025.5</v>
      </c>
      <c r="O178" s="259">
        <v>-2493.5</v>
      </c>
    </row>
    <row r="179" spans="1:15" x14ac:dyDescent="0.25">
      <c r="A179" s="279"/>
      <c r="B179" s="279"/>
      <c r="C179" s="279"/>
      <c r="D179" s="279"/>
      <c r="E179" s="279"/>
      <c r="F179" s="279" t="s">
        <v>385</v>
      </c>
      <c r="G179" s="280">
        <v>43510</v>
      </c>
      <c r="H179" s="279" t="s">
        <v>407</v>
      </c>
      <c r="I179" s="281"/>
      <c r="J179" s="279" t="s">
        <v>354</v>
      </c>
      <c r="K179" s="279" t="s">
        <v>1311</v>
      </c>
      <c r="L179" s="279" t="s">
        <v>324</v>
      </c>
      <c r="M179" s="259"/>
      <c r="N179" s="259">
        <v>237</v>
      </c>
      <c r="O179" s="259">
        <v>-2730.5</v>
      </c>
    </row>
    <row r="180" spans="1:15" x14ac:dyDescent="0.25">
      <c r="A180" s="279"/>
      <c r="B180" s="279"/>
      <c r="C180" s="279"/>
      <c r="D180" s="279"/>
      <c r="E180" s="279"/>
      <c r="F180" s="279" t="s">
        <v>385</v>
      </c>
      <c r="G180" s="280">
        <v>43510</v>
      </c>
      <c r="H180" s="279" t="s">
        <v>407</v>
      </c>
      <c r="I180" s="281"/>
      <c r="J180" s="279" t="s">
        <v>355</v>
      </c>
      <c r="K180" s="279" t="s">
        <v>1312</v>
      </c>
      <c r="L180" s="279" t="s">
        <v>324</v>
      </c>
      <c r="M180" s="259"/>
      <c r="N180" s="259">
        <v>994</v>
      </c>
      <c r="O180" s="259">
        <v>-3724.5</v>
      </c>
    </row>
    <row r="181" spans="1:15" x14ac:dyDescent="0.25">
      <c r="A181" s="279"/>
      <c r="B181" s="279"/>
      <c r="C181" s="279"/>
      <c r="D181" s="279"/>
      <c r="E181" s="279"/>
      <c r="F181" s="279" t="s">
        <v>385</v>
      </c>
      <c r="G181" s="280">
        <v>43510</v>
      </c>
      <c r="H181" s="279" t="s">
        <v>407</v>
      </c>
      <c r="I181" s="281"/>
      <c r="J181" s="279" t="s">
        <v>355</v>
      </c>
      <c r="K181" s="279" t="s">
        <v>1313</v>
      </c>
      <c r="L181" s="279" t="s">
        <v>324</v>
      </c>
      <c r="M181" s="259"/>
      <c r="N181" s="259">
        <v>998.2</v>
      </c>
      <c r="O181" s="259">
        <v>-4722.7</v>
      </c>
    </row>
    <row r="182" spans="1:15" x14ac:dyDescent="0.25">
      <c r="A182" s="279"/>
      <c r="B182" s="279"/>
      <c r="C182" s="279"/>
      <c r="D182" s="279"/>
      <c r="E182" s="279"/>
      <c r="F182" s="279" t="s">
        <v>385</v>
      </c>
      <c r="G182" s="280">
        <v>43510</v>
      </c>
      <c r="H182" s="279" t="s">
        <v>407</v>
      </c>
      <c r="I182" s="281"/>
      <c r="J182" s="279" t="s">
        <v>355</v>
      </c>
      <c r="K182" s="279" t="s">
        <v>1314</v>
      </c>
      <c r="L182" s="279" t="s">
        <v>324</v>
      </c>
      <c r="M182" s="259"/>
      <c r="N182" s="259">
        <v>1080.0999999999999</v>
      </c>
      <c r="O182" s="259">
        <v>-5802.8</v>
      </c>
    </row>
    <row r="183" spans="1:15" x14ac:dyDescent="0.25">
      <c r="A183" s="279"/>
      <c r="B183" s="279"/>
      <c r="C183" s="279"/>
      <c r="D183" s="279"/>
      <c r="E183" s="279"/>
      <c r="F183" s="279" t="s">
        <v>385</v>
      </c>
      <c r="G183" s="280">
        <v>43510</v>
      </c>
      <c r="H183" s="279" t="s">
        <v>407</v>
      </c>
      <c r="I183" s="281"/>
      <c r="J183" s="279" t="s">
        <v>1047</v>
      </c>
      <c r="K183" s="279" t="s">
        <v>1315</v>
      </c>
      <c r="L183" s="279" t="s">
        <v>324</v>
      </c>
      <c r="M183" s="259"/>
      <c r="N183" s="259">
        <v>4947</v>
      </c>
      <c r="O183" s="259">
        <v>-10749.8</v>
      </c>
    </row>
    <row r="184" spans="1:15" x14ac:dyDescent="0.25">
      <c r="A184" s="279"/>
      <c r="B184" s="279"/>
      <c r="C184" s="279"/>
      <c r="D184" s="279"/>
      <c r="E184" s="279"/>
      <c r="F184" s="279" t="s">
        <v>385</v>
      </c>
      <c r="G184" s="280">
        <v>43510</v>
      </c>
      <c r="H184" s="279" t="s">
        <v>407</v>
      </c>
      <c r="I184" s="281"/>
      <c r="J184" s="279" t="s">
        <v>355</v>
      </c>
      <c r="K184" s="279" t="s">
        <v>1316</v>
      </c>
      <c r="L184" s="279" t="s">
        <v>324</v>
      </c>
      <c r="M184" s="259"/>
      <c r="N184" s="259">
        <v>1059.0999999999999</v>
      </c>
      <c r="O184" s="259">
        <v>-11808.9</v>
      </c>
    </row>
    <row r="185" spans="1:15" x14ac:dyDescent="0.25">
      <c r="A185" s="279"/>
      <c r="B185" s="279"/>
      <c r="C185" s="279"/>
      <c r="D185" s="279"/>
      <c r="E185" s="279"/>
      <c r="F185" s="279" t="s">
        <v>385</v>
      </c>
      <c r="G185" s="280">
        <v>43510</v>
      </c>
      <c r="H185" s="279" t="s">
        <v>407</v>
      </c>
      <c r="I185" s="281"/>
      <c r="J185" s="279" t="s">
        <v>355</v>
      </c>
      <c r="K185" s="279" t="s">
        <v>1317</v>
      </c>
      <c r="L185" s="279" t="s">
        <v>324</v>
      </c>
      <c r="M185" s="259"/>
      <c r="N185" s="259">
        <v>1101.0999999999999</v>
      </c>
      <c r="O185" s="259">
        <v>-12910</v>
      </c>
    </row>
    <row r="186" spans="1:15" x14ac:dyDescent="0.25">
      <c r="A186" s="279"/>
      <c r="B186" s="279"/>
      <c r="C186" s="279"/>
      <c r="D186" s="279"/>
      <c r="E186" s="279"/>
      <c r="F186" s="279" t="s">
        <v>385</v>
      </c>
      <c r="G186" s="280">
        <v>43510</v>
      </c>
      <c r="H186" s="279" t="s">
        <v>407</v>
      </c>
      <c r="I186" s="281"/>
      <c r="J186" s="279" t="s">
        <v>1038</v>
      </c>
      <c r="K186" s="279" t="s">
        <v>1318</v>
      </c>
      <c r="L186" s="279" t="s">
        <v>324</v>
      </c>
      <c r="M186" s="259"/>
      <c r="N186" s="259">
        <v>314</v>
      </c>
      <c r="O186" s="259">
        <v>-13224</v>
      </c>
    </row>
    <row r="187" spans="1:15" x14ac:dyDescent="0.25">
      <c r="A187" s="279"/>
      <c r="B187" s="279"/>
      <c r="C187" s="279"/>
      <c r="D187" s="279"/>
      <c r="E187" s="279"/>
      <c r="F187" s="279" t="s">
        <v>383</v>
      </c>
      <c r="G187" s="280">
        <v>43510</v>
      </c>
      <c r="H187" s="279" t="s">
        <v>1168</v>
      </c>
      <c r="I187" s="281"/>
      <c r="J187" s="279" t="s">
        <v>384</v>
      </c>
      <c r="K187" s="279" t="s">
        <v>1230</v>
      </c>
      <c r="L187" s="279" t="s">
        <v>293</v>
      </c>
      <c r="M187" s="259">
        <v>6966</v>
      </c>
      <c r="N187" s="259"/>
      <c r="O187" s="259">
        <v>-6258</v>
      </c>
    </row>
    <row r="188" spans="1:15" x14ac:dyDescent="0.25">
      <c r="A188" s="279"/>
      <c r="B188" s="279"/>
      <c r="C188" s="279"/>
      <c r="D188" s="279"/>
      <c r="E188" s="279"/>
      <c r="F188" s="279" t="s">
        <v>383</v>
      </c>
      <c r="G188" s="280">
        <v>43510</v>
      </c>
      <c r="H188" s="279" t="s">
        <v>1262</v>
      </c>
      <c r="I188" s="281"/>
      <c r="J188" s="279" t="s">
        <v>384</v>
      </c>
      <c r="K188" s="279" t="s">
        <v>1230</v>
      </c>
      <c r="L188" s="279" t="s">
        <v>295</v>
      </c>
      <c r="M188" s="259">
        <v>6258</v>
      </c>
      <c r="N188" s="259"/>
      <c r="O188" s="259">
        <v>0</v>
      </c>
    </row>
    <row r="189" spans="1:15" x14ac:dyDescent="0.25">
      <c r="A189" s="279"/>
      <c r="B189" s="279"/>
      <c r="C189" s="279"/>
      <c r="D189" s="279"/>
      <c r="E189" s="279"/>
      <c r="F189" s="279" t="s">
        <v>385</v>
      </c>
      <c r="G189" s="280">
        <v>43515</v>
      </c>
      <c r="H189" s="279" t="s">
        <v>407</v>
      </c>
      <c r="I189" s="281"/>
      <c r="J189" s="279" t="s">
        <v>355</v>
      </c>
      <c r="K189" s="279" t="s">
        <v>1319</v>
      </c>
      <c r="L189" s="279" t="s">
        <v>324</v>
      </c>
      <c r="M189" s="259"/>
      <c r="N189" s="259">
        <v>1145.2</v>
      </c>
      <c r="O189" s="259">
        <v>-1145.2</v>
      </c>
    </row>
    <row r="190" spans="1:15" x14ac:dyDescent="0.25">
      <c r="A190" s="279"/>
      <c r="B190" s="279"/>
      <c r="C190" s="279"/>
      <c r="D190" s="279"/>
      <c r="E190" s="279"/>
      <c r="F190" s="279" t="s">
        <v>385</v>
      </c>
      <c r="G190" s="280">
        <v>43515</v>
      </c>
      <c r="H190" s="279" t="s">
        <v>407</v>
      </c>
      <c r="I190" s="281"/>
      <c r="J190" s="279" t="s">
        <v>355</v>
      </c>
      <c r="K190" s="279" t="s">
        <v>1320</v>
      </c>
      <c r="L190" s="279" t="s">
        <v>324</v>
      </c>
      <c r="M190" s="259"/>
      <c r="N190" s="259">
        <v>1043</v>
      </c>
      <c r="O190" s="259">
        <v>-2188.1999999999998</v>
      </c>
    </row>
    <row r="191" spans="1:15" x14ac:dyDescent="0.25">
      <c r="A191" s="279"/>
      <c r="B191" s="279"/>
      <c r="C191" s="279"/>
      <c r="D191" s="279"/>
      <c r="E191" s="279"/>
      <c r="F191" s="279" t="s">
        <v>385</v>
      </c>
      <c r="G191" s="280">
        <v>43515</v>
      </c>
      <c r="H191" s="279" t="s">
        <v>407</v>
      </c>
      <c r="I191" s="281"/>
      <c r="J191" s="279" t="s">
        <v>1127</v>
      </c>
      <c r="K191" s="279" t="s">
        <v>1321</v>
      </c>
      <c r="L191" s="279" t="s">
        <v>324</v>
      </c>
      <c r="M191" s="259"/>
      <c r="N191" s="259">
        <v>784</v>
      </c>
      <c r="O191" s="259">
        <v>-2972.2</v>
      </c>
    </row>
    <row r="192" spans="1:15" x14ac:dyDescent="0.25">
      <c r="A192" s="279"/>
      <c r="B192" s="279"/>
      <c r="C192" s="279"/>
      <c r="D192" s="279"/>
      <c r="E192" s="279"/>
      <c r="F192" s="279" t="s">
        <v>385</v>
      </c>
      <c r="G192" s="280">
        <v>43515</v>
      </c>
      <c r="H192" s="279" t="s">
        <v>407</v>
      </c>
      <c r="I192" s="281"/>
      <c r="J192" s="279" t="s">
        <v>355</v>
      </c>
      <c r="K192" s="279" t="s">
        <v>1322</v>
      </c>
      <c r="L192" s="279" t="s">
        <v>324</v>
      </c>
      <c r="M192" s="259"/>
      <c r="N192" s="259">
        <v>1053.5</v>
      </c>
      <c r="O192" s="259">
        <v>-4025.7</v>
      </c>
    </row>
    <row r="193" spans="1:15" x14ac:dyDescent="0.25">
      <c r="A193" s="279"/>
      <c r="B193" s="279"/>
      <c r="C193" s="279"/>
      <c r="D193" s="279"/>
      <c r="E193" s="279"/>
      <c r="F193" s="279" t="s">
        <v>385</v>
      </c>
      <c r="G193" s="280">
        <v>43515</v>
      </c>
      <c r="H193" s="279" t="s">
        <v>407</v>
      </c>
      <c r="I193" s="281"/>
      <c r="J193" s="279" t="s">
        <v>355</v>
      </c>
      <c r="K193" s="279" t="s">
        <v>1323</v>
      </c>
      <c r="L193" s="279" t="s">
        <v>324</v>
      </c>
      <c r="M193" s="259"/>
      <c r="N193" s="259">
        <v>1047.9000000000001</v>
      </c>
      <c r="O193" s="259">
        <v>-5073.6000000000004</v>
      </c>
    </row>
    <row r="194" spans="1:15" x14ac:dyDescent="0.25">
      <c r="A194" s="279"/>
      <c r="B194" s="279"/>
      <c r="C194" s="279"/>
      <c r="D194" s="279"/>
      <c r="E194" s="279"/>
      <c r="F194" s="279" t="s">
        <v>385</v>
      </c>
      <c r="G194" s="280">
        <v>43515</v>
      </c>
      <c r="H194" s="279" t="s">
        <v>407</v>
      </c>
      <c r="I194" s="281"/>
      <c r="J194" s="279" t="s">
        <v>1324</v>
      </c>
      <c r="K194" s="279" t="s">
        <v>1325</v>
      </c>
      <c r="L194" s="279" t="s">
        <v>324</v>
      </c>
      <c r="M194" s="259"/>
      <c r="N194" s="259">
        <v>260</v>
      </c>
      <c r="O194" s="259">
        <v>-5333.6</v>
      </c>
    </row>
    <row r="195" spans="1:15" x14ac:dyDescent="0.25">
      <c r="A195" s="279"/>
      <c r="B195" s="279"/>
      <c r="C195" s="279"/>
      <c r="D195" s="279"/>
      <c r="E195" s="279"/>
      <c r="F195" s="279" t="s">
        <v>385</v>
      </c>
      <c r="G195" s="280">
        <v>43515</v>
      </c>
      <c r="H195" s="279" t="s">
        <v>407</v>
      </c>
      <c r="I195" s="281"/>
      <c r="J195" s="279" t="s">
        <v>1324</v>
      </c>
      <c r="K195" s="279" t="s">
        <v>1326</v>
      </c>
      <c r="L195" s="279" t="s">
        <v>324</v>
      </c>
      <c r="M195" s="259"/>
      <c r="N195" s="259">
        <v>260</v>
      </c>
      <c r="O195" s="259">
        <v>-5593.6</v>
      </c>
    </row>
    <row r="196" spans="1:15" x14ac:dyDescent="0.25">
      <c r="A196" s="279"/>
      <c r="B196" s="279"/>
      <c r="C196" s="279"/>
      <c r="D196" s="279"/>
      <c r="E196" s="279"/>
      <c r="F196" s="279" t="s">
        <v>385</v>
      </c>
      <c r="G196" s="280">
        <v>43515</v>
      </c>
      <c r="H196" s="279" t="s">
        <v>407</v>
      </c>
      <c r="I196" s="281"/>
      <c r="J196" s="279" t="s">
        <v>1327</v>
      </c>
      <c r="K196" s="279" t="s">
        <v>1328</v>
      </c>
      <c r="L196" s="279" t="s">
        <v>324</v>
      </c>
      <c r="M196" s="259"/>
      <c r="N196" s="259">
        <v>900</v>
      </c>
      <c r="O196" s="259">
        <v>-6493.6</v>
      </c>
    </row>
    <row r="197" spans="1:15" x14ac:dyDescent="0.25">
      <c r="A197" s="279"/>
      <c r="B197" s="279"/>
      <c r="C197" s="279"/>
      <c r="D197" s="279"/>
      <c r="E197" s="279"/>
      <c r="F197" s="279" t="s">
        <v>383</v>
      </c>
      <c r="G197" s="280">
        <v>43515</v>
      </c>
      <c r="H197" s="279" t="s">
        <v>1277</v>
      </c>
      <c r="I197" s="281"/>
      <c r="J197" s="279" t="s">
        <v>384</v>
      </c>
      <c r="K197" s="279" t="s">
        <v>1236</v>
      </c>
      <c r="L197" s="279" t="s">
        <v>298</v>
      </c>
      <c r="M197" s="259">
        <v>1684</v>
      </c>
      <c r="N197" s="259"/>
      <c r="O197" s="259">
        <v>-4809.6000000000004</v>
      </c>
    </row>
    <row r="198" spans="1:15" x14ac:dyDescent="0.25">
      <c r="A198" s="279"/>
      <c r="B198" s="279"/>
      <c r="C198" s="279"/>
      <c r="D198" s="279"/>
      <c r="E198" s="279"/>
      <c r="F198" s="279" t="s">
        <v>383</v>
      </c>
      <c r="G198" s="280">
        <v>43515</v>
      </c>
      <c r="H198" s="279" t="s">
        <v>1235</v>
      </c>
      <c r="I198" s="281"/>
      <c r="J198" s="279" t="s">
        <v>384</v>
      </c>
      <c r="K198" s="279" t="s">
        <v>1236</v>
      </c>
      <c r="L198" s="279" t="s">
        <v>293</v>
      </c>
      <c r="M198" s="259">
        <v>520</v>
      </c>
      <c r="N198" s="259"/>
      <c r="O198" s="259">
        <v>-4289.6000000000004</v>
      </c>
    </row>
    <row r="199" spans="1:15" x14ac:dyDescent="0.25">
      <c r="A199" s="279"/>
      <c r="B199" s="279"/>
      <c r="C199" s="279"/>
      <c r="D199" s="279"/>
      <c r="E199" s="279"/>
      <c r="F199" s="279" t="s">
        <v>383</v>
      </c>
      <c r="G199" s="280">
        <v>43515</v>
      </c>
      <c r="H199" s="279" t="s">
        <v>1263</v>
      </c>
      <c r="I199" s="281"/>
      <c r="J199" s="279" t="s">
        <v>384</v>
      </c>
      <c r="K199" s="279" t="s">
        <v>1236</v>
      </c>
      <c r="L199" s="279" t="s">
        <v>295</v>
      </c>
      <c r="M199" s="259">
        <v>4289.6000000000004</v>
      </c>
      <c r="N199" s="259"/>
      <c r="O199" s="259">
        <v>0</v>
      </c>
    </row>
    <row r="200" spans="1:15" x14ac:dyDescent="0.25">
      <c r="A200" s="279"/>
      <c r="B200" s="279"/>
      <c r="C200" s="279"/>
      <c r="D200" s="279"/>
      <c r="E200" s="279"/>
      <c r="F200" s="279" t="s">
        <v>385</v>
      </c>
      <c r="G200" s="280">
        <v>43517</v>
      </c>
      <c r="H200" s="279" t="s">
        <v>407</v>
      </c>
      <c r="I200" s="281"/>
      <c r="J200" s="279" t="s">
        <v>352</v>
      </c>
      <c r="K200" s="279" t="s">
        <v>1329</v>
      </c>
      <c r="L200" s="279" t="s">
        <v>324</v>
      </c>
      <c r="M200" s="259"/>
      <c r="N200" s="259">
        <v>45.1</v>
      </c>
      <c r="O200" s="259">
        <v>-45.1</v>
      </c>
    </row>
    <row r="201" spans="1:15" x14ac:dyDescent="0.25">
      <c r="A201" s="279"/>
      <c r="B201" s="279"/>
      <c r="C201" s="279"/>
      <c r="D201" s="279"/>
      <c r="E201" s="279"/>
      <c r="F201" s="279" t="s">
        <v>385</v>
      </c>
      <c r="G201" s="280">
        <v>43517</v>
      </c>
      <c r="H201" s="279" t="s">
        <v>407</v>
      </c>
      <c r="I201" s="281"/>
      <c r="J201" s="279" t="s">
        <v>352</v>
      </c>
      <c r="K201" s="279" t="s">
        <v>1330</v>
      </c>
      <c r="L201" s="279" t="s">
        <v>324</v>
      </c>
      <c r="M201" s="259"/>
      <c r="N201" s="259">
        <v>5500</v>
      </c>
      <c r="O201" s="259">
        <v>-5545.1</v>
      </c>
    </row>
    <row r="202" spans="1:15" x14ac:dyDescent="0.25">
      <c r="A202" s="279"/>
      <c r="B202" s="279"/>
      <c r="C202" s="279"/>
      <c r="D202" s="279"/>
      <c r="E202" s="279"/>
      <c r="F202" s="279" t="s">
        <v>385</v>
      </c>
      <c r="G202" s="280">
        <v>43517</v>
      </c>
      <c r="H202" s="279" t="s">
        <v>407</v>
      </c>
      <c r="I202" s="281"/>
      <c r="J202" s="279" t="s">
        <v>354</v>
      </c>
      <c r="K202" s="279" t="s">
        <v>1331</v>
      </c>
      <c r="L202" s="279" t="s">
        <v>324</v>
      </c>
      <c r="M202" s="259"/>
      <c r="N202" s="259">
        <v>113.9</v>
      </c>
      <c r="O202" s="259">
        <v>-5659</v>
      </c>
    </row>
    <row r="203" spans="1:15" x14ac:dyDescent="0.25">
      <c r="A203" s="279"/>
      <c r="B203" s="279"/>
      <c r="C203" s="279"/>
      <c r="D203" s="279"/>
      <c r="E203" s="279"/>
      <c r="F203" s="279" t="s">
        <v>383</v>
      </c>
      <c r="G203" s="280">
        <v>43517</v>
      </c>
      <c r="H203" s="279" t="s">
        <v>1237</v>
      </c>
      <c r="I203" s="281"/>
      <c r="J203" s="279" t="s">
        <v>384</v>
      </c>
      <c r="K203" s="279" t="s">
        <v>1238</v>
      </c>
      <c r="L203" s="279" t="s">
        <v>293</v>
      </c>
      <c r="M203" s="259">
        <v>5659</v>
      </c>
      <c r="N203" s="259"/>
      <c r="O203" s="259">
        <v>0</v>
      </c>
    </row>
    <row r="204" spans="1:15" x14ac:dyDescent="0.25">
      <c r="A204" s="279"/>
      <c r="B204" s="279"/>
      <c r="C204" s="279"/>
      <c r="D204" s="279"/>
      <c r="E204" s="279"/>
      <c r="F204" s="279" t="s">
        <v>385</v>
      </c>
      <c r="G204" s="280">
        <v>43518</v>
      </c>
      <c r="H204" s="279" t="s">
        <v>407</v>
      </c>
      <c r="I204" s="281"/>
      <c r="J204" s="279" t="s">
        <v>1128</v>
      </c>
      <c r="K204" s="279" t="s">
        <v>1332</v>
      </c>
      <c r="L204" s="279" t="s">
        <v>324</v>
      </c>
      <c r="M204" s="259"/>
      <c r="N204" s="259">
        <v>373.25</v>
      </c>
      <c r="O204" s="259">
        <v>-373.25</v>
      </c>
    </row>
    <row r="205" spans="1:15" x14ac:dyDescent="0.25">
      <c r="A205" s="279"/>
      <c r="B205" s="279"/>
      <c r="C205" s="279"/>
      <c r="D205" s="279"/>
      <c r="E205" s="279"/>
      <c r="F205" s="279" t="s">
        <v>385</v>
      </c>
      <c r="G205" s="280">
        <v>43518</v>
      </c>
      <c r="H205" s="279" t="s">
        <v>407</v>
      </c>
      <c r="I205" s="281"/>
      <c r="J205" s="279" t="s">
        <v>1095</v>
      </c>
      <c r="K205" s="279" t="s">
        <v>1333</v>
      </c>
      <c r="L205" s="279" t="s">
        <v>324</v>
      </c>
      <c r="M205" s="259"/>
      <c r="N205" s="259">
        <v>830</v>
      </c>
      <c r="O205" s="259">
        <v>-1203.25</v>
      </c>
    </row>
    <row r="206" spans="1:15" x14ac:dyDescent="0.25">
      <c r="A206" s="279"/>
      <c r="B206" s="279"/>
      <c r="C206" s="279"/>
      <c r="D206" s="279"/>
      <c r="E206" s="279"/>
      <c r="F206" s="279" t="s">
        <v>385</v>
      </c>
      <c r="G206" s="280">
        <v>43518</v>
      </c>
      <c r="H206" s="279" t="s">
        <v>407</v>
      </c>
      <c r="I206" s="281"/>
      <c r="J206" s="279" t="s">
        <v>1095</v>
      </c>
      <c r="K206" s="279" t="s">
        <v>1334</v>
      </c>
      <c r="L206" s="279" t="s">
        <v>324</v>
      </c>
      <c r="M206" s="259"/>
      <c r="N206" s="259">
        <v>398.75</v>
      </c>
      <c r="O206" s="259">
        <v>-1602</v>
      </c>
    </row>
    <row r="207" spans="1:15" x14ac:dyDescent="0.25">
      <c r="A207" s="279"/>
      <c r="B207" s="279"/>
      <c r="C207" s="279"/>
      <c r="D207" s="279"/>
      <c r="E207" s="279"/>
      <c r="F207" s="279" t="s">
        <v>385</v>
      </c>
      <c r="G207" s="280">
        <v>43518</v>
      </c>
      <c r="H207" s="279" t="s">
        <v>407</v>
      </c>
      <c r="I207" s="281"/>
      <c r="J207" s="279" t="s">
        <v>1129</v>
      </c>
      <c r="K207" s="279" t="s">
        <v>1335</v>
      </c>
      <c r="L207" s="279" t="s">
        <v>324</v>
      </c>
      <c r="M207" s="259"/>
      <c r="N207" s="259">
        <v>478</v>
      </c>
      <c r="O207" s="259">
        <v>-2080</v>
      </c>
    </row>
    <row r="208" spans="1:15" x14ac:dyDescent="0.25">
      <c r="A208" s="279"/>
      <c r="B208" s="279"/>
      <c r="C208" s="279"/>
      <c r="D208" s="279"/>
      <c r="E208" s="279"/>
      <c r="F208" s="279" t="s">
        <v>383</v>
      </c>
      <c r="G208" s="280">
        <v>43518</v>
      </c>
      <c r="H208" s="279" t="s">
        <v>1278</v>
      </c>
      <c r="I208" s="281"/>
      <c r="J208" s="279" t="s">
        <v>384</v>
      </c>
      <c r="K208" s="279" t="s">
        <v>1279</v>
      </c>
      <c r="L208" s="279" t="s">
        <v>298</v>
      </c>
      <c r="M208" s="259">
        <v>2080</v>
      </c>
      <c r="N208" s="259"/>
      <c r="O208" s="259">
        <v>0</v>
      </c>
    </row>
    <row r="209" spans="1:15" x14ac:dyDescent="0.25">
      <c r="A209" s="279"/>
      <c r="B209" s="279"/>
      <c r="C209" s="279"/>
      <c r="D209" s="279"/>
      <c r="E209" s="279"/>
      <c r="F209" s="279" t="s">
        <v>385</v>
      </c>
      <c r="G209" s="280">
        <v>43521</v>
      </c>
      <c r="H209" s="279" t="s">
        <v>407</v>
      </c>
      <c r="I209" s="281"/>
      <c r="J209" s="279" t="s">
        <v>1336</v>
      </c>
      <c r="K209" s="279" t="s">
        <v>1337</v>
      </c>
      <c r="L209" s="279" t="s">
        <v>324</v>
      </c>
      <c r="M209" s="259"/>
      <c r="N209" s="259">
        <v>20</v>
      </c>
      <c r="O209" s="259">
        <v>-20</v>
      </c>
    </row>
    <row r="210" spans="1:15" x14ac:dyDescent="0.25">
      <c r="A210" s="279"/>
      <c r="B210" s="279"/>
      <c r="C210" s="279"/>
      <c r="D210" s="279"/>
      <c r="E210" s="279"/>
      <c r="F210" s="279" t="s">
        <v>385</v>
      </c>
      <c r="G210" s="280">
        <v>43521</v>
      </c>
      <c r="H210" s="279" t="s">
        <v>407</v>
      </c>
      <c r="I210" s="281"/>
      <c r="J210" s="279" t="s">
        <v>411</v>
      </c>
      <c r="K210" s="279" t="s">
        <v>1338</v>
      </c>
      <c r="L210" s="279" t="s">
        <v>324</v>
      </c>
      <c r="M210" s="259"/>
      <c r="N210" s="259">
        <v>3579.67</v>
      </c>
      <c r="O210" s="259">
        <v>-3599.67</v>
      </c>
    </row>
    <row r="211" spans="1:15" x14ac:dyDescent="0.25">
      <c r="A211" s="279"/>
      <c r="B211" s="279"/>
      <c r="C211" s="279"/>
      <c r="D211" s="279"/>
      <c r="E211" s="279"/>
      <c r="F211" s="279" t="s">
        <v>385</v>
      </c>
      <c r="G211" s="280">
        <v>43521</v>
      </c>
      <c r="H211" s="279" t="s">
        <v>407</v>
      </c>
      <c r="I211" s="281"/>
      <c r="J211" s="279" t="s">
        <v>410</v>
      </c>
      <c r="K211" s="279" t="s">
        <v>1339</v>
      </c>
      <c r="L211" s="279" t="s">
        <v>324</v>
      </c>
      <c r="M211" s="259"/>
      <c r="N211" s="259">
        <v>277.8</v>
      </c>
      <c r="O211" s="259">
        <v>-3877.47</v>
      </c>
    </row>
    <row r="212" spans="1:15" x14ac:dyDescent="0.25">
      <c r="A212" s="279"/>
      <c r="B212" s="279"/>
      <c r="C212" s="279"/>
      <c r="D212" s="279"/>
      <c r="E212" s="279"/>
      <c r="F212" s="279" t="s">
        <v>385</v>
      </c>
      <c r="G212" s="280">
        <v>43521</v>
      </c>
      <c r="H212" s="279" t="s">
        <v>407</v>
      </c>
      <c r="I212" s="281"/>
      <c r="J212" s="279" t="s">
        <v>355</v>
      </c>
      <c r="K212" s="279" t="s">
        <v>1340</v>
      </c>
      <c r="L212" s="279" t="s">
        <v>324</v>
      </c>
      <c r="M212" s="259"/>
      <c r="N212" s="259">
        <v>1079.4000000000001</v>
      </c>
      <c r="O212" s="259">
        <v>-4956.87</v>
      </c>
    </row>
    <row r="213" spans="1:15" x14ac:dyDescent="0.25">
      <c r="A213" s="279"/>
      <c r="B213" s="279"/>
      <c r="C213" s="279"/>
      <c r="D213" s="279"/>
      <c r="E213" s="279"/>
      <c r="F213" s="279" t="s">
        <v>385</v>
      </c>
      <c r="G213" s="280">
        <v>43521</v>
      </c>
      <c r="H213" s="279" t="s">
        <v>407</v>
      </c>
      <c r="I213" s="281"/>
      <c r="J213" s="279" t="s">
        <v>355</v>
      </c>
      <c r="K213" s="279" t="s">
        <v>1341</v>
      </c>
      <c r="L213" s="279" t="s">
        <v>324</v>
      </c>
      <c r="M213" s="259"/>
      <c r="N213" s="259">
        <v>954.8</v>
      </c>
      <c r="O213" s="259">
        <v>-5911.67</v>
      </c>
    </row>
    <row r="214" spans="1:15" x14ac:dyDescent="0.25">
      <c r="A214" s="279"/>
      <c r="B214" s="279"/>
      <c r="C214" s="279"/>
      <c r="D214" s="279"/>
      <c r="E214" s="279"/>
      <c r="F214" s="279" t="s">
        <v>385</v>
      </c>
      <c r="G214" s="280">
        <v>43521</v>
      </c>
      <c r="H214" s="279" t="s">
        <v>407</v>
      </c>
      <c r="I214" s="281"/>
      <c r="J214" s="279" t="s">
        <v>355</v>
      </c>
      <c r="K214" s="279" t="s">
        <v>1342</v>
      </c>
      <c r="L214" s="279" t="s">
        <v>324</v>
      </c>
      <c r="M214" s="259"/>
      <c r="N214" s="259">
        <v>1071.7</v>
      </c>
      <c r="O214" s="259">
        <v>-6983.37</v>
      </c>
    </row>
    <row r="215" spans="1:15" x14ac:dyDescent="0.25">
      <c r="A215" s="279"/>
      <c r="B215" s="279"/>
      <c r="C215" s="279"/>
      <c r="D215" s="279"/>
      <c r="E215" s="279"/>
      <c r="F215" s="279" t="s">
        <v>385</v>
      </c>
      <c r="G215" s="280">
        <v>43521</v>
      </c>
      <c r="H215" s="279" t="s">
        <v>407</v>
      </c>
      <c r="I215" s="281"/>
      <c r="J215" s="279" t="s">
        <v>356</v>
      </c>
      <c r="K215" s="279" t="s">
        <v>1343</v>
      </c>
      <c r="L215" s="279" t="s">
        <v>324</v>
      </c>
      <c r="M215" s="259"/>
      <c r="N215" s="259">
        <v>744.33</v>
      </c>
      <c r="O215" s="259">
        <v>-7727.7</v>
      </c>
    </row>
    <row r="216" spans="1:15" x14ac:dyDescent="0.25">
      <c r="A216" s="279"/>
      <c r="B216" s="279"/>
      <c r="C216" s="279"/>
      <c r="D216" s="279"/>
      <c r="E216" s="279"/>
      <c r="F216" s="279" t="s">
        <v>385</v>
      </c>
      <c r="G216" s="280">
        <v>43521</v>
      </c>
      <c r="H216" s="279" t="s">
        <v>407</v>
      </c>
      <c r="I216" s="281"/>
      <c r="J216" s="279" t="s">
        <v>1036</v>
      </c>
      <c r="K216" s="279" t="s">
        <v>1344</v>
      </c>
      <c r="L216" s="279" t="s">
        <v>324</v>
      </c>
      <c r="M216" s="259"/>
      <c r="N216" s="259">
        <v>24571.06</v>
      </c>
      <c r="O216" s="259">
        <v>-32298.76</v>
      </c>
    </row>
    <row r="217" spans="1:15" x14ac:dyDescent="0.25">
      <c r="A217" s="279"/>
      <c r="B217" s="279"/>
      <c r="C217" s="279"/>
      <c r="D217" s="279"/>
      <c r="E217" s="279"/>
      <c r="F217" s="279" t="s">
        <v>383</v>
      </c>
      <c r="G217" s="280">
        <v>43521</v>
      </c>
      <c r="H217" s="279" t="s">
        <v>1244</v>
      </c>
      <c r="I217" s="281"/>
      <c r="J217" s="279" t="s">
        <v>384</v>
      </c>
      <c r="K217" s="279" t="s">
        <v>1245</v>
      </c>
      <c r="L217" s="279" t="s">
        <v>293</v>
      </c>
      <c r="M217" s="259">
        <v>29192.86</v>
      </c>
      <c r="N217" s="259"/>
      <c r="O217" s="259">
        <v>-3105.9</v>
      </c>
    </row>
    <row r="218" spans="1:15" ht="15.75" thickBot="1" x14ac:dyDescent="0.3">
      <c r="A218" s="279"/>
      <c r="B218" s="279"/>
      <c r="C218" s="279"/>
      <c r="D218" s="279"/>
      <c r="E218" s="279"/>
      <c r="F218" s="279" t="s">
        <v>383</v>
      </c>
      <c r="G218" s="280">
        <v>43521</v>
      </c>
      <c r="H218" s="279" t="s">
        <v>1264</v>
      </c>
      <c r="I218" s="281"/>
      <c r="J218" s="279" t="s">
        <v>384</v>
      </c>
      <c r="K218" s="279" t="s">
        <v>1245</v>
      </c>
      <c r="L218" s="279" t="s">
        <v>295</v>
      </c>
      <c r="M218" s="260">
        <v>3105.9</v>
      </c>
      <c r="N218" s="260"/>
      <c r="O218" s="260">
        <v>0</v>
      </c>
    </row>
    <row r="219" spans="1:15" x14ac:dyDescent="0.25">
      <c r="A219" s="279"/>
      <c r="B219" s="279" t="s">
        <v>412</v>
      </c>
      <c r="C219" s="279"/>
      <c r="D219" s="279"/>
      <c r="E219" s="279"/>
      <c r="F219" s="279"/>
      <c r="G219" s="280"/>
      <c r="H219" s="279"/>
      <c r="I219" s="281"/>
      <c r="J219" s="279"/>
      <c r="K219" s="279"/>
      <c r="L219" s="279"/>
      <c r="M219" s="259">
        <f>ROUND(SUM(M149:M218),5)</f>
        <v>81631.27</v>
      </c>
      <c r="N219" s="259">
        <f>ROUND(SUM(N149:N218),5)</f>
        <v>81656.27</v>
      </c>
      <c r="O219" s="259">
        <f>O218</f>
        <v>0</v>
      </c>
    </row>
    <row r="220" spans="1:15" x14ac:dyDescent="0.25">
      <c r="A220" s="258"/>
      <c r="B220" s="258" t="s">
        <v>413</v>
      </c>
      <c r="C220" s="258"/>
      <c r="D220" s="258"/>
      <c r="E220" s="258"/>
      <c r="F220" s="258"/>
      <c r="G220" s="276"/>
      <c r="H220" s="258"/>
      <c r="I220" s="277"/>
      <c r="J220" s="258"/>
      <c r="K220" s="258"/>
      <c r="L220" s="258"/>
      <c r="M220" s="278"/>
      <c r="N220" s="278"/>
      <c r="O220" s="278">
        <v>0</v>
      </c>
    </row>
    <row r="221" spans="1:15" x14ac:dyDescent="0.25">
      <c r="A221" s="279"/>
      <c r="B221" s="279" t="s">
        <v>414</v>
      </c>
      <c r="C221" s="279"/>
      <c r="D221" s="279"/>
      <c r="E221" s="279"/>
      <c r="F221" s="279"/>
      <c r="G221" s="280"/>
      <c r="H221" s="279"/>
      <c r="I221" s="281"/>
      <c r="J221" s="279"/>
      <c r="K221" s="279"/>
      <c r="L221" s="279"/>
      <c r="M221" s="259"/>
      <c r="N221" s="259"/>
      <c r="O221" s="259">
        <f>O220</f>
        <v>0</v>
      </c>
    </row>
    <row r="222" spans="1:15" x14ac:dyDescent="0.25">
      <c r="A222" s="258"/>
      <c r="B222" s="258" t="s">
        <v>303</v>
      </c>
      <c r="C222" s="258"/>
      <c r="D222" s="258"/>
      <c r="E222" s="258"/>
      <c r="F222" s="258"/>
      <c r="G222" s="276"/>
      <c r="H222" s="258"/>
      <c r="I222" s="277"/>
      <c r="J222" s="258"/>
      <c r="K222" s="258"/>
      <c r="L222" s="258"/>
      <c r="M222" s="278"/>
      <c r="N222" s="278"/>
      <c r="O222" s="278">
        <v>11381.5</v>
      </c>
    </row>
    <row r="223" spans="1:15" x14ac:dyDescent="0.25">
      <c r="A223" s="258"/>
      <c r="B223" s="258"/>
      <c r="C223" s="258" t="s">
        <v>415</v>
      </c>
      <c r="D223" s="258"/>
      <c r="E223" s="258"/>
      <c r="F223" s="258"/>
      <c r="G223" s="276"/>
      <c r="H223" s="258"/>
      <c r="I223" s="277"/>
      <c r="J223" s="258"/>
      <c r="K223" s="258"/>
      <c r="L223" s="258"/>
      <c r="M223" s="278"/>
      <c r="N223" s="278"/>
      <c r="O223" s="278">
        <v>0</v>
      </c>
    </row>
    <row r="224" spans="1:15" x14ac:dyDescent="0.25">
      <c r="A224" s="279"/>
      <c r="B224" s="279"/>
      <c r="C224" s="279" t="s">
        <v>416</v>
      </c>
      <c r="D224" s="279"/>
      <c r="E224" s="279"/>
      <c r="F224" s="279"/>
      <c r="G224" s="280"/>
      <c r="H224" s="279"/>
      <c r="I224" s="281"/>
      <c r="J224" s="279"/>
      <c r="K224" s="279"/>
      <c r="L224" s="279"/>
      <c r="M224" s="259"/>
      <c r="N224" s="259"/>
      <c r="O224" s="259">
        <f>O223</f>
        <v>0</v>
      </c>
    </row>
    <row r="225" spans="1:15" x14ac:dyDescent="0.25">
      <c r="A225" s="258"/>
      <c r="B225" s="258"/>
      <c r="C225" s="258" t="s">
        <v>304</v>
      </c>
      <c r="D225" s="258"/>
      <c r="E225" s="258"/>
      <c r="F225" s="258"/>
      <c r="G225" s="276"/>
      <c r="H225" s="258"/>
      <c r="I225" s="277"/>
      <c r="J225" s="258"/>
      <c r="K225" s="258"/>
      <c r="L225" s="258"/>
      <c r="M225" s="278"/>
      <c r="N225" s="278"/>
      <c r="O225" s="278">
        <v>11381.5</v>
      </c>
    </row>
    <row r="226" spans="1:15" x14ac:dyDescent="0.25">
      <c r="A226" s="279"/>
      <c r="B226" s="279"/>
      <c r="C226" s="279" t="s">
        <v>417</v>
      </c>
      <c r="D226" s="279"/>
      <c r="E226" s="279"/>
      <c r="F226" s="279"/>
      <c r="G226" s="280"/>
      <c r="H226" s="279"/>
      <c r="I226" s="281"/>
      <c r="J226" s="279"/>
      <c r="K226" s="279"/>
      <c r="L226" s="279"/>
      <c r="M226" s="259"/>
      <c r="N226" s="259"/>
      <c r="O226" s="259">
        <f>O225</f>
        <v>11381.5</v>
      </c>
    </row>
    <row r="227" spans="1:15" x14ac:dyDescent="0.25">
      <c r="A227" s="258"/>
      <c r="B227" s="258"/>
      <c r="C227" s="258" t="s">
        <v>418</v>
      </c>
      <c r="D227" s="258"/>
      <c r="E227" s="258"/>
      <c r="F227" s="258"/>
      <c r="G227" s="276"/>
      <c r="H227" s="258"/>
      <c r="I227" s="277"/>
      <c r="J227" s="258"/>
      <c r="K227" s="258"/>
      <c r="L227" s="258"/>
      <c r="M227" s="278"/>
      <c r="N227" s="278"/>
      <c r="O227" s="278">
        <v>0</v>
      </c>
    </row>
    <row r="228" spans="1:15" ht="15.75" thickBot="1" x14ac:dyDescent="0.3">
      <c r="A228" s="279"/>
      <c r="B228" s="279"/>
      <c r="C228" s="279" t="s">
        <v>419</v>
      </c>
      <c r="D228" s="279"/>
      <c r="E228" s="279"/>
      <c r="F228" s="279"/>
      <c r="G228" s="280"/>
      <c r="H228" s="279"/>
      <c r="I228" s="281"/>
      <c r="J228" s="279"/>
      <c r="K228" s="279"/>
      <c r="L228" s="279"/>
      <c r="M228" s="260"/>
      <c r="N228" s="260"/>
      <c r="O228" s="260">
        <f>O227</f>
        <v>0</v>
      </c>
    </row>
    <row r="229" spans="1:15" x14ac:dyDescent="0.25">
      <c r="A229" s="279"/>
      <c r="B229" s="279" t="s">
        <v>305</v>
      </c>
      <c r="C229" s="279"/>
      <c r="D229" s="279"/>
      <c r="E229" s="279"/>
      <c r="F229" s="279"/>
      <c r="G229" s="280"/>
      <c r="H229" s="279"/>
      <c r="I229" s="281"/>
      <c r="J229" s="279"/>
      <c r="K229" s="279"/>
      <c r="L229" s="279"/>
      <c r="M229" s="259"/>
      <c r="N229" s="259"/>
      <c r="O229" s="259">
        <f>ROUND(O224+O226+O228,5)</f>
        <v>11381.5</v>
      </c>
    </row>
    <row r="230" spans="1:15" x14ac:dyDescent="0.25">
      <c r="A230" s="258"/>
      <c r="B230" s="258" t="s">
        <v>420</v>
      </c>
      <c r="C230" s="258"/>
      <c r="D230" s="258"/>
      <c r="E230" s="258"/>
      <c r="F230" s="258"/>
      <c r="G230" s="276"/>
      <c r="H230" s="258"/>
      <c r="I230" s="277"/>
      <c r="J230" s="258"/>
      <c r="K230" s="258"/>
      <c r="L230" s="258"/>
      <c r="M230" s="278"/>
      <c r="N230" s="278"/>
      <c r="O230" s="278">
        <v>25.9</v>
      </c>
    </row>
    <row r="231" spans="1:15" x14ac:dyDescent="0.25">
      <c r="A231" s="258"/>
      <c r="B231" s="258"/>
      <c r="C231" s="258" t="s">
        <v>421</v>
      </c>
      <c r="D231" s="258"/>
      <c r="E231" s="258"/>
      <c r="F231" s="258"/>
      <c r="G231" s="276"/>
      <c r="H231" s="258"/>
      <c r="I231" s="277"/>
      <c r="J231" s="258"/>
      <c r="K231" s="258"/>
      <c r="L231" s="258"/>
      <c r="M231" s="278"/>
      <c r="N231" s="278"/>
      <c r="O231" s="278">
        <v>0</v>
      </c>
    </row>
    <row r="232" spans="1:15" x14ac:dyDescent="0.25">
      <c r="A232" s="279"/>
      <c r="B232" s="279"/>
      <c r="C232" s="279" t="s">
        <v>422</v>
      </c>
      <c r="D232" s="279"/>
      <c r="E232" s="279"/>
      <c r="F232" s="279"/>
      <c r="G232" s="280"/>
      <c r="H232" s="279"/>
      <c r="I232" s="281"/>
      <c r="J232" s="279"/>
      <c r="K232" s="279"/>
      <c r="L232" s="279"/>
      <c r="M232" s="259"/>
      <c r="N232" s="259"/>
      <c r="O232" s="259">
        <f>O231</f>
        <v>0</v>
      </c>
    </row>
    <row r="233" spans="1:15" x14ac:dyDescent="0.25">
      <c r="A233" s="258"/>
      <c r="B233" s="258"/>
      <c r="C233" s="258" t="s">
        <v>423</v>
      </c>
      <c r="D233" s="258"/>
      <c r="E233" s="258"/>
      <c r="F233" s="258"/>
      <c r="G233" s="276"/>
      <c r="H233" s="258"/>
      <c r="I233" s="277"/>
      <c r="J233" s="258"/>
      <c r="K233" s="258"/>
      <c r="L233" s="258"/>
      <c r="M233" s="278"/>
      <c r="N233" s="278"/>
      <c r="O233" s="278">
        <v>0</v>
      </c>
    </row>
    <row r="234" spans="1:15" x14ac:dyDescent="0.25">
      <c r="A234" s="279"/>
      <c r="B234" s="279"/>
      <c r="C234" s="279" t="s">
        <v>424</v>
      </c>
      <c r="D234" s="279"/>
      <c r="E234" s="279"/>
      <c r="F234" s="279"/>
      <c r="G234" s="280"/>
      <c r="H234" s="279"/>
      <c r="I234" s="281"/>
      <c r="J234" s="279"/>
      <c r="K234" s="279"/>
      <c r="L234" s="279"/>
      <c r="M234" s="259"/>
      <c r="N234" s="259"/>
      <c r="O234" s="259">
        <f>O233</f>
        <v>0</v>
      </c>
    </row>
    <row r="235" spans="1:15" x14ac:dyDescent="0.25">
      <c r="A235" s="258"/>
      <c r="B235" s="258"/>
      <c r="C235" s="258" t="s">
        <v>425</v>
      </c>
      <c r="D235" s="258"/>
      <c r="E235" s="258"/>
      <c r="F235" s="258"/>
      <c r="G235" s="276"/>
      <c r="H235" s="258"/>
      <c r="I235" s="277"/>
      <c r="J235" s="258"/>
      <c r="K235" s="258"/>
      <c r="L235" s="258"/>
      <c r="M235" s="278"/>
      <c r="N235" s="278"/>
      <c r="O235" s="278">
        <v>25.9</v>
      </c>
    </row>
    <row r="236" spans="1:15" x14ac:dyDescent="0.25">
      <c r="A236" s="279"/>
      <c r="B236" s="279"/>
      <c r="C236" s="279" t="s">
        <v>426</v>
      </c>
      <c r="D236" s="279"/>
      <c r="E236" s="279"/>
      <c r="F236" s="279"/>
      <c r="G236" s="280"/>
      <c r="H236" s="279"/>
      <c r="I236" s="281"/>
      <c r="J236" s="279"/>
      <c r="K236" s="279"/>
      <c r="L236" s="279"/>
      <c r="M236" s="259"/>
      <c r="N236" s="259"/>
      <c r="O236" s="259">
        <f>O235</f>
        <v>25.9</v>
      </c>
    </row>
    <row r="237" spans="1:15" x14ac:dyDescent="0.25">
      <c r="A237" s="258"/>
      <c r="B237" s="258"/>
      <c r="C237" s="258" t="s">
        <v>427</v>
      </c>
      <c r="D237" s="258"/>
      <c r="E237" s="258"/>
      <c r="F237" s="258"/>
      <c r="G237" s="276"/>
      <c r="H237" s="258"/>
      <c r="I237" s="277"/>
      <c r="J237" s="258"/>
      <c r="K237" s="258"/>
      <c r="L237" s="258"/>
      <c r="M237" s="278"/>
      <c r="N237" s="278"/>
      <c r="O237" s="278">
        <v>0</v>
      </c>
    </row>
    <row r="238" spans="1:15" ht="15.75" thickBot="1" x14ac:dyDescent="0.3">
      <c r="A238" s="279"/>
      <c r="B238" s="279"/>
      <c r="C238" s="279" t="s">
        <v>428</v>
      </c>
      <c r="D238" s="279"/>
      <c r="E238" s="279"/>
      <c r="F238" s="279"/>
      <c r="G238" s="280"/>
      <c r="H238" s="279"/>
      <c r="I238" s="281"/>
      <c r="J238" s="279"/>
      <c r="K238" s="279"/>
      <c r="L238" s="279"/>
      <c r="M238" s="260"/>
      <c r="N238" s="260"/>
      <c r="O238" s="260">
        <f>O237</f>
        <v>0</v>
      </c>
    </row>
    <row r="239" spans="1:15" x14ac:dyDescent="0.25">
      <c r="A239" s="279"/>
      <c r="B239" s="279" t="s">
        <v>429</v>
      </c>
      <c r="C239" s="279"/>
      <c r="D239" s="279"/>
      <c r="E239" s="279"/>
      <c r="F239" s="279"/>
      <c r="G239" s="280"/>
      <c r="H239" s="279"/>
      <c r="I239" s="281"/>
      <c r="J239" s="279"/>
      <c r="K239" s="279"/>
      <c r="L239" s="279"/>
      <c r="M239" s="259"/>
      <c r="N239" s="259"/>
      <c r="O239" s="259">
        <f>ROUND(O232+O234+O236+O238,5)</f>
        <v>25.9</v>
      </c>
    </row>
    <row r="240" spans="1:15" x14ac:dyDescent="0.25">
      <c r="A240" s="258"/>
      <c r="B240" s="258" t="s">
        <v>430</v>
      </c>
      <c r="C240" s="258"/>
      <c r="D240" s="258"/>
      <c r="E240" s="258"/>
      <c r="F240" s="258"/>
      <c r="G240" s="276"/>
      <c r="H240" s="258"/>
      <c r="I240" s="277"/>
      <c r="J240" s="258"/>
      <c r="K240" s="258"/>
      <c r="L240" s="258"/>
      <c r="M240" s="278"/>
      <c r="N240" s="278"/>
      <c r="O240" s="278">
        <v>0</v>
      </c>
    </row>
    <row r="241" spans="1:15" x14ac:dyDescent="0.25">
      <c r="A241" s="279"/>
      <c r="B241" s="279" t="s">
        <v>431</v>
      </c>
      <c r="C241" s="279"/>
      <c r="D241" s="279"/>
      <c r="E241" s="279"/>
      <c r="F241" s="279"/>
      <c r="G241" s="280"/>
      <c r="H241" s="279"/>
      <c r="I241" s="281"/>
      <c r="J241" s="279"/>
      <c r="K241" s="279"/>
      <c r="L241" s="279"/>
      <c r="M241" s="259"/>
      <c r="N241" s="259"/>
      <c r="O241" s="259">
        <f>O240</f>
        <v>0</v>
      </c>
    </row>
    <row r="242" spans="1:15" x14ac:dyDescent="0.25">
      <c r="A242" s="258"/>
      <c r="B242" s="258" t="s">
        <v>432</v>
      </c>
      <c r="C242" s="258"/>
      <c r="D242" s="258"/>
      <c r="E242" s="258"/>
      <c r="F242" s="258"/>
      <c r="G242" s="276"/>
      <c r="H242" s="258"/>
      <c r="I242" s="277"/>
      <c r="J242" s="258"/>
      <c r="K242" s="258"/>
      <c r="L242" s="258"/>
      <c r="M242" s="278"/>
      <c r="N242" s="278"/>
      <c r="O242" s="278">
        <v>0</v>
      </c>
    </row>
    <row r="243" spans="1:15" x14ac:dyDescent="0.25">
      <c r="A243" s="279"/>
      <c r="B243" s="279" t="s">
        <v>433</v>
      </c>
      <c r="C243" s="279"/>
      <c r="D243" s="279"/>
      <c r="E243" s="279"/>
      <c r="F243" s="279"/>
      <c r="G243" s="280"/>
      <c r="H243" s="279"/>
      <c r="I243" s="281"/>
      <c r="J243" s="279"/>
      <c r="K243" s="279"/>
      <c r="L243" s="279"/>
      <c r="M243" s="259"/>
      <c r="N243" s="259"/>
      <c r="O243" s="259">
        <f>O242</f>
        <v>0</v>
      </c>
    </row>
    <row r="244" spans="1:15" x14ac:dyDescent="0.25">
      <c r="A244" s="258"/>
      <c r="B244" s="258" t="s">
        <v>307</v>
      </c>
      <c r="C244" s="258"/>
      <c r="D244" s="258"/>
      <c r="E244" s="258"/>
      <c r="F244" s="258"/>
      <c r="G244" s="276"/>
      <c r="H244" s="258"/>
      <c r="I244" s="277"/>
      <c r="J244" s="258"/>
      <c r="K244" s="258"/>
      <c r="L244" s="258"/>
      <c r="M244" s="278"/>
      <c r="N244" s="278"/>
      <c r="O244" s="278">
        <v>81572.460000000006</v>
      </c>
    </row>
    <row r="245" spans="1:15" x14ac:dyDescent="0.25">
      <c r="A245" s="279"/>
      <c r="B245" s="279"/>
      <c r="C245" s="279"/>
      <c r="D245" s="279"/>
      <c r="E245" s="279"/>
      <c r="F245" s="279" t="s">
        <v>383</v>
      </c>
      <c r="G245" s="280">
        <v>43504</v>
      </c>
      <c r="H245" s="279" t="s">
        <v>1345</v>
      </c>
      <c r="I245" s="282" t="s">
        <v>1102</v>
      </c>
      <c r="J245" s="279" t="s">
        <v>434</v>
      </c>
      <c r="K245" s="279" t="s">
        <v>1070</v>
      </c>
      <c r="L245" s="279" t="s">
        <v>252</v>
      </c>
      <c r="M245" s="259"/>
      <c r="N245" s="259">
        <v>29000</v>
      </c>
      <c r="O245" s="259">
        <v>52572.46</v>
      </c>
    </row>
    <row r="246" spans="1:15" x14ac:dyDescent="0.25">
      <c r="A246" s="279"/>
      <c r="B246" s="279"/>
      <c r="C246" s="279"/>
      <c r="D246" s="279"/>
      <c r="E246" s="279"/>
      <c r="F246" s="279" t="s">
        <v>383</v>
      </c>
      <c r="G246" s="280">
        <v>43504</v>
      </c>
      <c r="H246" s="279" t="s">
        <v>1155</v>
      </c>
      <c r="I246" s="282" t="s">
        <v>1102</v>
      </c>
      <c r="J246" s="279" t="s">
        <v>1049</v>
      </c>
      <c r="K246" s="279" t="s">
        <v>1052</v>
      </c>
      <c r="L246" s="279" t="s">
        <v>236</v>
      </c>
      <c r="M246" s="259"/>
      <c r="N246" s="259">
        <v>149.58000000000001</v>
      </c>
      <c r="O246" s="259">
        <v>52422.879999999997</v>
      </c>
    </row>
    <row r="247" spans="1:15" x14ac:dyDescent="0.25">
      <c r="A247" s="279"/>
      <c r="B247" s="279"/>
      <c r="C247" s="279"/>
      <c r="D247" s="279"/>
      <c r="E247" s="279"/>
      <c r="F247" s="279" t="s">
        <v>383</v>
      </c>
      <c r="G247" s="280">
        <v>43504</v>
      </c>
      <c r="H247" s="279" t="s">
        <v>1158</v>
      </c>
      <c r="I247" s="282" t="s">
        <v>1102</v>
      </c>
      <c r="J247" s="279" t="s">
        <v>1035</v>
      </c>
      <c r="K247" s="279" t="s">
        <v>1052</v>
      </c>
      <c r="L247" s="279" t="s">
        <v>123</v>
      </c>
      <c r="M247" s="259"/>
      <c r="N247" s="259">
        <v>183.33</v>
      </c>
      <c r="O247" s="259">
        <v>52239.55</v>
      </c>
    </row>
    <row r="248" spans="1:15" x14ac:dyDescent="0.25">
      <c r="A248" s="279"/>
      <c r="B248" s="279"/>
      <c r="C248" s="279"/>
      <c r="D248" s="279"/>
      <c r="E248" s="279"/>
      <c r="F248" s="279" t="s">
        <v>383</v>
      </c>
      <c r="G248" s="280">
        <v>43504</v>
      </c>
      <c r="H248" s="279" t="s">
        <v>1157</v>
      </c>
      <c r="I248" s="282" t="s">
        <v>1102</v>
      </c>
      <c r="J248" s="279" t="s">
        <v>435</v>
      </c>
      <c r="K248" s="279" t="s">
        <v>1346</v>
      </c>
      <c r="L248" s="279" t="s">
        <v>259</v>
      </c>
      <c r="M248" s="259"/>
      <c r="N248" s="259">
        <v>1157.75</v>
      </c>
      <c r="O248" s="259">
        <v>51081.8</v>
      </c>
    </row>
    <row r="249" spans="1:15" x14ac:dyDescent="0.25">
      <c r="A249" s="279"/>
      <c r="B249" s="279"/>
      <c r="C249" s="279"/>
      <c r="D249" s="279"/>
      <c r="E249" s="279"/>
      <c r="F249" s="279" t="s">
        <v>383</v>
      </c>
      <c r="G249" s="280">
        <v>43504</v>
      </c>
      <c r="H249" s="279" t="s">
        <v>1347</v>
      </c>
      <c r="I249" s="282" t="s">
        <v>1102</v>
      </c>
      <c r="J249" s="279" t="s">
        <v>436</v>
      </c>
      <c r="K249" s="279" t="s">
        <v>1051</v>
      </c>
      <c r="L249" s="279" t="s">
        <v>117</v>
      </c>
      <c r="M249" s="259"/>
      <c r="N249" s="259">
        <v>1021.08</v>
      </c>
      <c r="O249" s="259">
        <v>50060.72</v>
      </c>
    </row>
    <row r="250" spans="1:15" x14ac:dyDescent="0.25">
      <c r="A250" s="279"/>
      <c r="B250" s="279"/>
      <c r="C250" s="279"/>
      <c r="D250" s="279"/>
      <c r="E250" s="279"/>
      <c r="F250" s="279" t="s">
        <v>383</v>
      </c>
      <c r="G250" s="280">
        <v>43504</v>
      </c>
      <c r="H250" s="279" t="s">
        <v>1348</v>
      </c>
      <c r="I250" s="282" t="s">
        <v>1102</v>
      </c>
      <c r="J250" s="279" t="s">
        <v>1048</v>
      </c>
      <c r="K250" s="279" t="s">
        <v>1068</v>
      </c>
      <c r="L250" s="279" t="s">
        <v>123</v>
      </c>
      <c r="M250" s="259"/>
      <c r="N250" s="259">
        <v>247.92</v>
      </c>
      <c r="O250" s="259">
        <v>49812.800000000003</v>
      </c>
    </row>
    <row r="251" spans="1:15" x14ac:dyDescent="0.25">
      <c r="A251" s="279"/>
      <c r="B251" s="279"/>
      <c r="C251" s="279"/>
      <c r="D251" s="279"/>
      <c r="E251" s="279"/>
      <c r="F251" s="279" t="s">
        <v>383</v>
      </c>
      <c r="G251" s="280">
        <v>43504</v>
      </c>
      <c r="H251" s="279" t="s">
        <v>1155</v>
      </c>
      <c r="I251" s="282" t="s">
        <v>1102</v>
      </c>
      <c r="J251" s="279" t="s">
        <v>1046</v>
      </c>
      <c r="K251" s="279" t="s">
        <v>1069</v>
      </c>
      <c r="L251" s="279" t="s">
        <v>241</v>
      </c>
      <c r="M251" s="259"/>
      <c r="N251" s="259">
        <v>75</v>
      </c>
      <c r="O251" s="259">
        <v>49737.8</v>
      </c>
    </row>
    <row r="252" spans="1:15" ht="15.75" thickBot="1" x14ac:dyDescent="0.3">
      <c r="A252" s="279"/>
      <c r="B252" s="279"/>
      <c r="C252" s="279"/>
      <c r="D252" s="279"/>
      <c r="E252" s="279"/>
      <c r="F252" s="279" t="s">
        <v>461</v>
      </c>
      <c r="G252" s="280">
        <v>43524</v>
      </c>
      <c r="H252" s="279" t="s">
        <v>1203</v>
      </c>
      <c r="I252" s="281"/>
      <c r="J252" s="279" t="s">
        <v>1204</v>
      </c>
      <c r="K252" s="279" t="s">
        <v>1349</v>
      </c>
      <c r="L252" s="279" t="s">
        <v>324</v>
      </c>
      <c r="M252" s="260">
        <v>2750</v>
      </c>
      <c r="N252" s="260"/>
      <c r="O252" s="260">
        <v>52487.8</v>
      </c>
    </row>
    <row r="253" spans="1:15" x14ac:dyDescent="0.25">
      <c r="A253" s="279"/>
      <c r="B253" s="279" t="s">
        <v>437</v>
      </c>
      <c r="C253" s="279"/>
      <c r="D253" s="279"/>
      <c r="E253" s="279"/>
      <c r="F253" s="279"/>
      <c r="G253" s="280"/>
      <c r="H253" s="279"/>
      <c r="I253" s="281"/>
      <c r="J253" s="279"/>
      <c r="K253" s="279"/>
      <c r="L253" s="279"/>
      <c r="M253" s="259">
        <f>ROUND(SUM(M244:M252),5)</f>
        <v>2750</v>
      </c>
      <c r="N253" s="259">
        <f>ROUND(SUM(N244:N252),5)</f>
        <v>31834.66</v>
      </c>
      <c r="O253" s="259">
        <f>O252</f>
        <v>52487.8</v>
      </c>
    </row>
    <row r="254" spans="1:15" x14ac:dyDescent="0.25">
      <c r="A254" s="258"/>
      <c r="B254" s="258" t="s">
        <v>438</v>
      </c>
      <c r="C254" s="258"/>
      <c r="D254" s="258"/>
      <c r="E254" s="258"/>
      <c r="F254" s="258"/>
      <c r="G254" s="276"/>
      <c r="H254" s="258"/>
      <c r="I254" s="277"/>
      <c r="J254" s="258"/>
      <c r="K254" s="258"/>
      <c r="L254" s="258"/>
      <c r="M254" s="278"/>
      <c r="N254" s="278"/>
      <c r="O254" s="278">
        <v>0</v>
      </c>
    </row>
    <row r="255" spans="1:15" x14ac:dyDescent="0.25">
      <c r="A255" s="279"/>
      <c r="B255" s="279" t="s">
        <v>439</v>
      </c>
      <c r="C255" s="279"/>
      <c r="D255" s="279"/>
      <c r="E255" s="279"/>
      <c r="F255" s="279"/>
      <c r="G255" s="280"/>
      <c r="H255" s="279"/>
      <c r="I255" s="281"/>
      <c r="J255" s="279"/>
      <c r="K255" s="279"/>
      <c r="L255" s="279"/>
      <c r="M255" s="259"/>
      <c r="N255" s="259"/>
      <c r="O255" s="259">
        <f>O254</f>
        <v>0</v>
      </c>
    </row>
    <row r="256" spans="1:15" x14ac:dyDescent="0.25">
      <c r="A256" s="258"/>
      <c r="B256" s="258" t="s">
        <v>440</v>
      </c>
      <c r="C256" s="258"/>
      <c r="D256" s="258"/>
      <c r="E256" s="258"/>
      <c r="F256" s="258"/>
      <c r="G256" s="276"/>
      <c r="H256" s="258"/>
      <c r="I256" s="277"/>
      <c r="J256" s="258"/>
      <c r="K256" s="258"/>
      <c r="L256" s="258"/>
      <c r="M256" s="278"/>
      <c r="N256" s="278"/>
      <c r="O256" s="278">
        <v>0</v>
      </c>
    </row>
    <row r="257" spans="1:15" x14ac:dyDescent="0.25">
      <c r="A257" s="279"/>
      <c r="B257" s="279" t="s">
        <v>441</v>
      </c>
      <c r="C257" s="279"/>
      <c r="D257" s="279"/>
      <c r="E257" s="279"/>
      <c r="F257" s="279"/>
      <c r="G257" s="280"/>
      <c r="H257" s="279"/>
      <c r="I257" s="281"/>
      <c r="J257" s="279"/>
      <c r="K257" s="279"/>
      <c r="L257" s="279"/>
      <c r="M257" s="259"/>
      <c r="N257" s="259"/>
      <c r="O257" s="259">
        <f>O256</f>
        <v>0</v>
      </c>
    </row>
    <row r="258" spans="1:15" x14ac:dyDescent="0.25">
      <c r="A258" s="258"/>
      <c r="B258" s="258" t="s">
        <v>309</v>
      </c>
      <c r="C258" s="258"/>
      <c r="D258" s="258"/>
      <c r="E258" s="258"/>
      <c r="F258" s="258"/>
      <c r="G258" s="276"/>
      <c r="H258" s="258"/>
      <c r="I258" s="277"/>
      <c r="J258" s="258"/>
      <c r="K258" s="258"/>
      <c r="L258" s="258"/>
      <c r="M258" s="278"/>
      <c r="N258" s="278"/>
      <c r="O258" s="278">
        <v>383228.04</v>
      </c>
    </row>
    <row r="259" spans="1:15" x14ac:dyDescent="0.25">
      <c r="A259" s="258"/>
      <c r="B259" s="258"/>
      <c r="C259" s="258" t="s">
        <v>310</v>
      </c>
      <c r="D259" s="258"/>
      <c r="E259" s="258"/>
      <c r="F259" s="258"/>
      <c r="G259" s="276"/>
      <c r="H259" s="258"/>
      <c r="I259" s="277"/>
      <c r="J259" s="258"/>
      <c r="K259" s="258"/>
      <c r="L259" s="258"/>
      <c r="M259" s="278"/>
      <c r="N259" s="278"/>
      <c r="O259" s="278">
        <v>383228.04</v>
      </c>
    </row>
    <row r="260" spans="1:15" x14ac:dyDescent="0.25">
      <c r="A260" s="279"/>
      <c r="B260" s="279"/>
      <c r="C260" s="279" t="s">
        <v>442</v>
      </c>
      <c r="D260" s="279"/>
      <c r="E260" s="279"/>
      <c r="F260" s="279"/>
      <c r="G260" s="280"/>
      <c r="H260" s="279"/>
      <c r="I260" s="281"/>
      <c r="J260" s="279"/>
      <c r="K260" s="279"/>
      <c r="L260" s="279"/>
      <c r="M260" s="259"/>
      <c r="N260" s="259"/>
      <c r="O260" s="259">
        <f>O259</f>
        <v>383228.04</v>
      </c>
    </row>
    <row r="261" spans="1:15" x14ac:dyDescent="0.25">
      <c r="A261" s="258"/>
      <c r="B261" s="258"/>
      <c r="C261" s="258" t="s">
        <v>443</v>
      </c>
      <c r="D261" s="258"/>
      <c r="E261" s="258"/>
      <c r="F261" s="258"/>
      <c r="G261" s="276"/>
      <c r="H261" s="258"/>
      <c r="I261" s="277"/>
      <c r="J261" s="258"/>
      <c r="K261" s="258"/>
      <c r="L261" s="258"/>
      <c r="M261" s="278"/>
      <c r="N261" s="278"/>
      <c r="O261" s="278">
        <v>0</v>
      </c>
    </row>
    <row r="262" spans="1:15" ht="15.75" thickBot="1" x14ac:dyDescent="0.3">
      <c r="A262" s="279"/>
      <c r="B262" s="279"/>
      <c r="C262" s="279" t="s">
        <v>444</v>
      </c>
      <c r="D262" s="279"/>
      <c r="E262" s="279"/>
      <c r="F262" s="279"/>
      <c r="G262" s="280"/>
      <c r="H262" s="279"/>
      <c r="I262" s="281"/>
      <c r="J262" s="279"/>
      <c r="K262" s="279"/>
      <c r="L262" s="279"/>
      <c r="M262" s="260"/>
      <c r="N262" s="260"/>
      <c r="O262" s="260">
        <f>O261</f>
        <v>0</v>
      </c>
    </row>
    <row r="263" spans="1:15" x14ac:dyDescent="0.25">
      <c r="A263" s="279"/>
      <c r="B263" s="279" t="s">
        <v>311</v>
      </c>
      <c r="C263" s="279"/>
      <c r="D263" s="279"/>
      <c r="E263" s="279"/>
      <c r="F263" s="279"/>
      <c r="G263" s="280"/>
      <c r="H263" s="279"/>
      <c r="I263" s="281"/>
      <c r="J263" s="279"/>
      <c r="K263" s="279"/>
      <c r="L263" s="279"/>
      <c r="M263" s="259"/>
      <c r="N263" s="259"/>
      <c r="O263" s="259">
        <f>ROUND(O260+O262,5)</f>
        <v>383228.04</v>
      </c>
    </row>
    <row r="264" spans="1:15" x14ac:dyDescent="0.25">
      <c r="A264" s="258"/>
      <c r="B264" s="258" t="s">
        <v>312</v>
      </c>
      <c r="C264" s="258"/>
      <c r="D264" s="258"/>
      <c r="E264" s="258"/>
      <c r="F264" s="258"/>
      <c r="G264" s="276"/>
      <c r="H264" s="258"/>
      <c r="I264" s="277"/>
      <c r="J264" s="258"/>
      <c r="K264" s="258"/>
      <c r="L264" s="258"/>
      <c r="M264" s="278"/>
      <c r="N264" s="278"/>
      <c r="O264" s="278">
        <v>69754.559999999998</v>
      </c>
    </row>
    <row r="265" spans="1:15" x14ac:dyDescent="0.25">
      <c r="A265" s="279"/>
      <c r="B265" s="279" t="s">
        <v>445</v>
      </c>
      <c r="C265" s="279"/>
      <c r="D265" s="279"/>
      <c r="E265" s="279"/>
      <c r="F265" s="279"/>
      <c r="G265" s="280"/>
      <c r="H265" s="279"/>
      <c r="I265" s="281"/>
      <c r="J265" s="279"/>
      <c r="K265" s="279"/>
      <c r="L265" s="279"/>
      <c r="M265" s="259"/>
      <c r="N265" s="259"/>
      <c r="O265" s="259">
        <f>O264</f>
        <v>69754.559999999998</v>
      </c>
    </row>
    <row r="266" spans="1:15" x14ac:dyDescent="0.25">
      <c r="A266" s="258"/>
      <c r="B266" s="258" t="s">
        <v>313</v>
      </c>
      <c r="C266" s="258"/>
      <c r="D266" s="258"/>
      <c r="E266" s="258"/>
      <c r="F266" s="258"/>
      <c r="G266" s="276"/>
      <c r="H266" s="258"/>
      <c r="I266" s="277"/>
      <c r="J266" s="258"/>
      <c r="K266" s="258"/>
      <c r="L266" s="258"/>
      <c r="M266" s="278"/>
      <c r="N266" s="278"/>
      <c r="O266" s="278">
        <v>-418411.15</v>
      </c>
    </row>
    <row r="267" spans="1:15" x14ac:dyDescent="0.25">
      <c r="A267" s="279"/>
      <c r="B267" s="279" t="s">
        <v>446</v>
      </c>
      <c r="C267" s="279"/>
      <c r="D267" s="279"/>
      <c r="E267" s="279"/>
      <c r="F267" s="279"/>
      <c r="G267" s="280"/>
      <c r="H267" s="279"/>
      <c r="I267" s="281"/>
      <c r="J267" s="279"/>
      <c r="K267" s="279"/>
      <c r="L267" s="279"/>
      <c r="M267" s="259"/>
      <c r="N267" s="259"/>
      <c r="O267" s="259">
        <f>O266</f>
        <v>-418411.15</v>
      </c>
    </row>
    <row r="268" spans="1:15" x14ac:dyDescent="0.25">
      <c r="A268" s="258"/>
      <c r="B268" s="258" t="s">
        <v>314</v>
      </c>
      <c r="C268" s="258"/>
      <c r="D268" s="258"/>
      <c r="E268" s="258"/>
      <c r="F268" s="258"/>
      <c r="G268" s="276"/>
      <c r="H268" s="258"/>
      <c r="I268" s="277"/>
      <c r="J268" s="258"/>
      <c r="K268" s="258"/>
      <c r="L268" s="258"/>
      <c r="M268" s="278"/>
      <c r="N268" s="278"/>
      <c r="O268" s="278">
        <v>416997.41</v>
      </c>
    </row>
    <row r="269" spans="1:15" x14ac:dyDescent="0.25">
      <c r="A269" s="258"/>
      <c r="B269" s="258"/>
      <c r="C269" s="258" t="s">
        <v>315</v>
      </c>
      <c r="D269" s="258"/>
      <c r="E269" s="258"/>
      <c r="F269" s="258"/>
      <c r="G269" s="276"/>
      <c r="H269" s="258"/>
      <c r="I269" s="277"/>
      <c r="J269" s="258"/>
      <c r="K269" s="258"/>
      <c r="L269" s="258"/>
      <c r="M269" s="278"/>
      <c r="N269" s="278"/>
      <c r="O269" s="278">
        <v>78651.73</v>
      </c>
    </row>
    <row r="270" spans="1:15" x14ac:dyDescent="0.25">
      <c r="A270" s="279"/>
      <c r="B270" s="279"/>
      <c r="C270" s="279" t="s">
        <v>447</v>
      </c>
      <c r="D270" s="279"/>
      <c r="E270" s="279"/>
      <c r="F270" s="279"/>
      <c r="G270" s="280"/>
      <c r="H270" s="279"/>
      <c r="I270" s="281"/>
      <c r="J270" s="279"/>
      <c r="K270" s="279"/>
      <c r="L270" s="279"/>
      <c r="M270" s="259"/>
      <c r="N270" s="259"/>
      <c r="O270" s="259">
        <f>O269</f>
        <v>78651.73</v>
      </c>
    </row>
    <row r="271" spans="1:15" x14ac:dyDescent="0.25">
      <c r="A271" s="258"/>
      <c r="B271" s="258"/>
      <c r="C271" s="258" t="s">
        <v>316</v>
      </c>
      <c r="D271" s="258"/>
      <c r="E271" s="258"/>
      <c r="F271" s="258"/>
      <c r="G271" s="276"/>
      <c r="H271" s="258"/>
      <c r="I271" s="277"/>
      <c r="J271" s="258"/>
      <c r="K271" s="258"/>
      <c r="L271" s="258"/>
      <c r="M271" s="278"/>
      <c r="N271" s="278"/>
      <c r="O271" s="278">
        <v>89090.74</v>
      </c>
    </row>
    <row r="272" spans="1:15" x14ac:dyDescent="0.25">
      <c r="A272" s="279"/>
      <c r="B272" s="279"/>
      <c r="C272" s="279" t="s">
        <v>448</v>
      </c>
      <c r="D272" s="279"/>
      <c r="E272" s="279"/>
      <c r="F272" s="279"/>
      <c r="G272" s="280"/>
      <c r="H272" s="279"/>
      <c r="I272" s="281"/>
      <c r="J272" s="279"/>
      <c r="K272" s="279"/>
      <c r="L272" s="279"/>
      <c r="M272" s="259"/>
      <c r="N272" s="259"/>
      <c r="O272" s="259">
        <f>O271</f>
        <v>89090.74</v>
      </c>
    </row>
    <row r="273" spans="1:15" x14ac:dyDescent="0.25">
      <c r="A273" s="258"/>
      <c r="B273" s="258"/>
      <c r="C273" s="258" t="s">
        <v>317</v>
      </c>
      <c r="D273" s="258"/>
      <c r="E273" s="258"/>
      <c r="F273" s="258"/>
      <c r="G273" s="276"/>
      <c r="H273" s="258"/>
      <c r="I273" s="277"/>
      <c r="J273" s="258"/>
      <c r="K273" s="258"/>
      <c r="L273" s="258"/>
      <c r="M273" s="278"/>
      <c r="N273" s="278"/>
      <c r="O273" s="278">
        <v>243254.94</v>
      </c>
    </row>
    <row r="274" spans="1:15" x14ac:dyDescent="0.25">
      <c r="A274" s="279"/>
      <c r="B274" s="279"/>
      <c r="C274" s="279" t="s">
        <v>449</v>
      </c>
      <c r="D274" s="279"/>
      <c r="E274" s="279"/>
      <c r="F274" s="279"/>
      <c r="G274" s="280"/>
      <c r="H274" s="279"/>
      <c r="I274" s="281"/>
      <c r="J274" s="279"/>
      <c r="K274" s="279"/>
      <c r="L274" s="279"/>
      <c r="M274" s="259"/>
      <c r="N274" s="259"/>
      <c r="O274" s="259">
        <f>O273</f>
        <v>243254.94</v>
      </c>
    </row>
    <row r="275" spans="1:15" x14ac:dyDescent="0.25">
      <c r="A275" s="258"/>
      <c r="B275" s="258"/>
      <c r="C275" s="258" t="s">
        <v>318</v>
      </c>
      <c r="D275" s="258"/>
      <c r="E275" s="258"/>
      <c r="F275" s="258"/>
      <c r="G275" s="276"/>
      <c r="H275" s="258"/>
      <c r="I275" s="277"/>
      <c r="J275" s="258"/>
      <c r="K275" s="258"/>
      <c r="L275" s="258"/>
      <c r="M275" s="278"/>
      <c r="N275" s="278"/>
      <c r="O275" s="278">
        <v>6000</v>
      </c>
    </row>
    <row r="276" spans="1:15" x14ac:dyDescent="0.25">
      <c r="A276" s="279"/>
      <c r="B276" s="279"/>
      <c r="C276" s="279" t="s">
        <v>450</v>
      </c>
      <c r="D276" s="279"/>
      <c r="E276" s="279"/>
      <c r="F276" s="279"/>
      <c r="G276" s="280"/>
      <c r="H276" s="279"/>
      <c r="I276" s="281"/>
      <c r="J276" s="279"/>
      <c r="K276" s="279"/>
      <c r="L276" s="279"/>
      <c r="M276" s="259"/>
      <c r="N276" s="259"/>
      <c r="O276" s="259">
        <f>O275</f>
        <v>6000</v>
      </c>
    </row>
    <row r="277" spans="1:15" x14ac:dyDescent="0.25">
      <c r="A277" s="258"/>
      <c r="B277" s="258"/>
      <c r="C277" s="258" t="s">
        <v>451</v>
      </c>
      <c r="D277" s="258"/>
      <c r="E277" s="258"/>
      <c r="F277" s="258"/>
      <c r="G277" s="276"/>
      <c r="H277" s="258"/>
      <c r="I277" s="277"/>
      <c r="J277" s="258"/>
      <c r="K277" s="258"/>
      <c r="L277" s="258"/>
      <c r="M277" s="278"/>
      <c r="N277" s="278"/>
      <c r="O277" s="278">
        <v>0</v>
      </c>
    </row>
    <row r="278" spans="1:15" ht="15.75" thickBot="1" x14ac:dyDescent="0.3">
      <c r="A278" s="279"/>
      <c r="B278" s="279"/>
      <c r="C278" s="279" t="s">
        <v>452</v>
      </c>
      <c r="D278" s="279"/>
      <c r="E278" s="279"/>
      <c r="F278" s="279"/>
      <c r="G278" s="280"/>
      <c r="H278" s="279"/>
      <c r="I278" s="281"/>
      <c r="J278" s="279"/>
      <c r="K278" s="279"/>
      <c r="L278" s="279"/>
      <c r="M278" s="260"/>
      <c r="N278" s="260"/>
      <c r="O278" s="260">
        <f>O277</f>
        <v>0</v>
      </c>
    </row>
    <row r="279" spans="1:15" x14ac:dyDescent="0.25">
      <c r="A279" s="279"/>
      <c r="B279" s="279" t="s">
        <v>319</v>
      </c>
      <c r="C279" s="279"/>
      <c r="D279" s="279"/>
      <c r="E279" s="279"/>
      <c r="F279" s="279"/>
      <c r="G279" s="280"/>
      <c r="H279" s="279"/>
      <c r="I279" s="281"/>
      <c r="J279" s="279"/>
      <c r="K279" s="279"/>
      <c r="L279" s="279"/>
      <c r="M279" s="259"/>
      <c r="N279" s="259"/>
      <c r="O279" s="259">
        <f>ROUND(O270+O272+O274+O276+O278,5)</f>
        <v>416997.41</v>
      </c>
    </row>
    <row r="280" spans="1:15" x14ac:dyDescent="0.25">
      <c r="A280" s="258"/>
      <c r="B280" s="258" t="s">
        <v>320</v>
      </c>
      <c r="C280" s="258"/>
      <c r="D280" s="258"/>
      <c r="E280" s="258"/>
      <c r="F280" s="258"/>
      <c r="G280" s="276"/>
      <c r="H280" s="258"/>
      <c r="I280" s="277"/>
      <c r="J280" s="258"/>
      <c r="K280" s="258"/>
      <c r="L280" s="258"/>
      <c r="M280" s="278"/>
      <c r="N280" s="278"/>
      <c r="O280" s="278">
        <v>0</v>
      </c>
    </row>
    <row r="281" spans="1:15" x14ac:dyDescent="0.25">
      <c r="A281" s="279"/>
      <c r="B281" s="279" t="s">
        <v>453</v>
      </c>
      <c r="C281" s="279"/>
      <c r="D281" s="279"/>
      <c r="E281" s="279"/>
      <c r="F281" s="279"/>
      <c r="G281" s="280"/>
      <c r="H281" s="279"/>
      <c r="I281" s="281"/>
      <c r="J281" s="279"/>
      <c r="K281" s="279"/>
      <c r="L281" s="279"/>
      <c r="M281" s="259"/>
      <c r="N281" s="259"/>
      <c r="O281" s="259">
        <f>O280</f>
        <v>0</v>
      </c>
    </row>
    <row r="282" spans="1:15" x14ac:dyDescent="0.25">
      <c r="A282" s="258"/>
      <c r="B282" s="258" t="s">
        <v>321</v>
      </c>
      <c r="C282" s="258"/>
      <c r="D282" s="258"/>
      <c r="E282" s="258"/>
      <c r="F282" s="258"/>
      <c r="G282" s="276"/>
      <c r="H282" s="258"/>
      <c r="I282" s="277"/>
      <c r="J282" s="258"/>
      <c r="K282" s="258"/>
      <c r="L282" s="258"/>
      <c r="M282" s="278"/>
      <c r="N282" s="278"/>
      <c r="O282" s="278">
        <v>82666.429999999993</v>
      </c>
    </row>
    <row r="283" spans="1:15" x14ac:dyDescent="0.25">
      <c r="A283" s="279"/>
      <c r="B283" s="279" t="s">
        <v>454</v>
      </c>
      <c r="C283" s="279"/>
      <c r="D283" s="279"/>
      <c r="E283" s="279"/>
      <c r="F283" s="279"/>
      <c r="G283" s="280"/>
      <c r="H283" s="279"/>
      <c r="I283" s="281"/>
      <c r="J283" s="279"/>
      <c r="K283" s="279"/>
      <c r="L283" s="279"/>
      <c r="M283" s="259"/>
      <c r="N283" s="259"/>
      <c r="O283" s="259">
        <f>O282</f>
        <v>82666.429999999993</v>
      </c>
    </row>
    <row r="284" spans="1:15" x14ac:dyDescent="0.25">
      <c r="A284" s="258"/>
      <c r="B284" s="258" t="s">
        <v>455</v>
      </c>
      <c r="C284" s="258"/>
      <c r="D284" s="258"/>
      <c r="E284" s="258"/>
      <c r="F284" s="258"/>
      <c r="G284" s="276"/>
      <c r="H284" s="258"/>
      <c r="I284" s="277"/>
      <c r="J284" s="258"/>
      <c r="K284" s="258"/>
      <c r="L284" s="258"/>
      <c r="M284" s="278"/>
      <c r="N284" s="278"/>
      <c r="O284" s="278">
        <v>0</v>
      </c>
    </row>
    <row r="285" spans="1:15" x14ac:dyDescent="0.25">
      <c r="A285" s="279"/>
      <c r="B285" s="279" t="s">
        <v>456</v>
      </c>
      <c r="C285" s="279"/>
      <c r="D285" s="279"/>
      <c r="E285" s="279"/>
      <c r="F285" s="279"/>
      <c r="G285" s="280"/>
      <c r="H285" s="279"/>
      <c r="I285" s="281"/>
      <c r="J285" s="279"/>
      <c r="K285" s="279"/>
      <c r="L285" s="279"/>
      <c r="M285" s="259"/>
      <c r="N285" s="259"/>
      <c r="O285" s="259">
        <f>O284</f>
        <v>0</v>
      </c>
    </row>
    <row r="286" spans="1:15" x14ac:dyDescent="0.25">
      <c r="A286" s="258"/>
      <c r="B286" s="258" t="s">
        <v>457</v>
      </c>
      <c r="C286" s="258"/>
      <c r="D286" s="258"/>
      <c r="E286" s="258"/>
      <c r="F286" s="258"/>
      <c r="G286" s="276"/>
      <c r="H286" s="258"/>
      <c r="I286" s="277"/>
      <c r="J286" s="258"/>
      <c r="K286" s="258"/>
      <c r="L286" s="258"/>
      <c r="M286" s="278"/>
      <c r="N286" s="278"/>
      <c r="O286" s="278">
        <v>0</v>
      </c>
    </row>
    <row r="287" spans="1:15" x14ac:dyDescent="0.25">
      <c r="A287" s="279"/>
      <c r="B287" s="279" t="s">
        <v>458</v>
      </c>
      <c r="C287" s="279"/>
      <c r="D287" s="279"/>
      <c r="E287" s="279"/>
      <c r="F287" s="279"/>
      <c r="G287" s="280"/>
      <c r="H287" s="279"/>
      <c r="I287" s="281"/>
      <c r="J287" s="279"/>
      <c r="K287" s="279"/>
      <c r="L287" s="279"/>
      <c r="M287" s="259"/>
      <c r="N287" s="259"/>
      <c r="O287" s="259">
        <f>O286</f>
        <v>0</v>
      </c>
    </row>
    <row r="288" spans="1:15" x14ac:dyDescent="0.25">
      <c r="A288" s="258"/>
      <c r="B288" s="258" t="s">
        <v>459</v>
      </c>
      <c r="C288" s="258"/>
      <c r="D288" s="258"/>
      <c r="E288" s="258"/>
      <c r="F288" s="258"/>
      <c r="G288" s="276"/>
      <c r="H288" s="258"/>
      <c r="I288" s="277"/>
      <c r="J288" s="258"/>
      <c r="K288" s="258"/>
      <c r="L288" s="258"/>
      <c r="M288" s="278"/>
      <c r="N288" s="278"/>
      <c r="O288" s="278">
        <v>0</v>
      </c>
    </row>
    <row r="289" spans="1:15" x14ac:dyDescent="0.25">
      <c r="A289" s="279"/>
      <c r="B289" s="279" t="s">
        <v>460</v>
      </c>
      <c r="C289" s="279"/>
      <c r="D289" s="279"/>
      <c r="E289" s="279"/>
      <c r="F289" s="279"/>
      <c r="G289" s="280"/>
      <c r="H289" s="279"/>
      <c r="I289" s="281"/>
      <c r="J289" s="279"/>
      <c r="K289" s="279"/>
      <c r="L289" s="279"/>
      <c r="M289" s="259"/>
      <c r="N289" s="259"/>
      <c r="O289" s="259">
        <f>O288</f>
        <v>0</v>
      </c>
    </row>
    <row r="290" spans="1:15" x14ac:dyDescent="0.25">
      <c r="A290" s="258"/>
      <c r="B290" s="258" t="s">
        <v>324</v>
      </c>
      <c r="C290" s="258"/>
      <c r="D290" s="258"/>
      <c r="E290" s="258"/>
      <c r="F290" s="258"/>
      <c r="G290" s="276"/>
      <c r="H290" s="258"/>
      <c r="I290" s="277"/>
      <c r="J290" s="258"/>
      <c r="K290" s="258"/>
      <c r="L290" s="258"/>
      <c r="M290" s="278"/>
      <c r="N290" s="278"/>
      <c r="O290" s="278">
        <v>-84562.11</v>
      </c>
    </row>
    <row r="291" spans="1:15" x14ac:dyDescent="0.25">
      <c r="A291" s="279"/>
      <c r="B291" s="279"/>
      <c r="C291" s="279"/>
      <c r="D291" s="279"/>
      <c r="E291" s="279"/>
      <c r="F291" s="279" t="s">
        <v>461</v>
      </c>
      <c r="G291" s="280">
        <v>43497</v>
      </c>
      <c r="H291" s="279" t="s">
        <v>1350</v>
      </c>
      <c r="I291" s="281"/>
      <c r="J291" s="279" t="s">
        <v>1211</v>
      </c>
      <c r="K291" s="279" t="s">
        <v>1351</v>
      </c>
      <c r="L291" s="279" t="s">
        <v>232</v>
      </c>
      <c r="M291" s="259"/>
      <c r="N291" s="259">
        <v>369</v>
      </c>
      <c r="O291" s="259">
        <v>-84931.11</v>
      </c>
    </row>
    <row r="292" spans="1:15" x14ac:dyDescent="0.25">
      <c r="A292" s="279"/>
      <c r="B292" s="279"/>
      <c r="C292" s="279"/>
      <c r="D292" s="279"/>
      <c r="E292" s="279"/>
      <c r="F292" s="279" t="s">
        <v>461</v>
      </c>
      <c r="G292" s="280">
        <v>43497</v>
      </c>
      <c r="H292" s="279" t="s">
        <v>1130</v>
      </c>
      <c r="I292" s="281"/>
      <c r="J292" s="279" t="s">
        <v>1131</v>
      </c>
      <c r="K292" s="279" t="s">
        <v>1159</v>
      </c>
      <c r="L292" s="279" t="s">
        <v>141</v>
      </c>
      <c r="M292" s="259"/>
      <c r="N292" s="259">
        <v>834</v>
      </c>
      <c r="O292" s="259">
        <v>-85765.11</v>
      </c>
    </row>
    <row r="293" spans="1:15" x14ac:dyDescent="0.25">
      <c r="A293" s="279"/>
      <c r="B293" s="279"/>
      <c r="C293" s="279"/>
      <c r="D293" s="279"/>
      <c r="E293" s="279"/>
      <c r="F293" s="279" t="s">
        <v>385</v>
      </c>
      <c r="G293" s="280">
        <v>43497</v>
      </c>
      <c r="H293" s="279" t="s">
        <v>1266</v>
      </c>
      <c r="I293" s="281"/>
      <c r="J293" s="279" t="s">
        <v>1134</v>
      </c>
      <c r="K293" s="279" t="s">
        <v>1162</v>
      </c>
      <c r="L293" s="279" t="s">
        <v>298</v>
      </c>
      <c r="M293" s="259">
        <v>728</v>
      </c>
      <c r="N293" s="259"/>
      <c r="O293" s="259">
        <v>-85037.11</v>
      </c>
    </row>
    <row r="294" spans="1:15" x14ac:dyDescent="0.25">
      <c r="A294" s="279"/>
      <c r="B294" s="279"/>
      <c r="C294" s="279"/>
      <c r="D294" s="279"/>
      <c r="E294" s="279"/>
      <c r="F294" s="279" t="s">
        <v>385</v>
      </c>
      <c r="G294" s="280">
        <v>43497</v>
      </c>
      <c r="H294" s="279" t="s">
        <v>1267</v>
      </c>
      <c r="I294" s="281"/>
      <c r="J294" s="279" t="s">
        <v>1122</v>
      </c>
      <c r="K294" s="279" t="s">
        <v>1161</v>
      </c>
      <c r="L294" s="279" t="s">
        <v>298</v>
      </c>
      <c r="M294" s="259">
        <v>423</v>
      </c>
      <c r="N294" s="259"/>
      <c r="O294" s="259">
        <v>-84614.11</v>
      </c>
    </row>
    <row r="295" spans="1:15" x14ac:dyDescent="0.25">
      <c r="A295" s="279"/>
      <c r="B295" s="279"/>
      <c r="C295" s="279"/>
      <c r="D295" s="279"/>
      <c r="E295" s="279"/>
      <c r="F295" s="279" t="s">
        <v>385</v>
      </c>
      <c r="G295" s="280">
        <v>43497</v>
      </c>
      <c r="H295" s="279" t="s">
        <v>1268</v>
      </c>
      <c r="I295" s="281"/>
      <c r="J295" s="279" t="s">
        <v>1131</v>
      </c>
      <c r="K295" s="279" t="s">
        <v>1159</v>
      </c>
      <c r="L295" s="279" t="s">
        <v>298</v>
      </c>
      <c r="M295" s="259">
        <v>834</v>
      </c>
      <c r="N295" s="259"/>
      <c r="O295" s="259">
        <v>-83780.11</v>
      </c>
    </row>
    <row r="296" spans="1:15" x14ac:dyDescent="0.25">
      <c r="A296" s="279"/>
      <c r="B296" s="279"/>
      <c r="C296" s="279"/>
      <c r="D296" s="279"/>
      <c r="E296" s="279"/>
      <c r="F296" s="279" t="s">
        <v>461</v>
      </c>
      <c r="G296" s="280">
        <v>43497</v>
      </c>
      <c r="H296" s="279" t="s">
        <v>1352</v>
      </c>
      <c r="I296" s="281"/>
      <c r="J296" s="279" t="s">
        <v>355</v>
      </c>
      <c r="K296" s="279" t="s">
        <v>1353</v>
      </c>
      <c r="L296" s="279" t="s">
        <v>402</v>
      </c>
      <c r="M296" s="259"/>
      <c r="N296" s="259">
        <v>998.2</v>
      </c>
      <c r="O296" s="259">
        <v>-84778.31</v>
      </c>
    </row>
    <row r="297" spans="1:15" x14ac:dyDescent="0.25">
      <c r="A297" s="279"/>
      <c r="B297" s="279"/>
      <c r="C297" s="279"/>
      <c r="D297" s="279"/>
      <c r="E297" s="279"/>
      <c r="F297" s="279" t="s">
        <v>461</v>
      </c>
      <c r="G297" s="280">
        <v>43497</v>
      </c>
      <c r="H297" s="279" t="s">
        <v>1354</v>
      </c>
      <c r="I297" s="281"/>
      <c r="J297" s="279" t="s">
        <v>1270</v>
      </c>
      <c r="K297" s="279" t="s">
        <v>1271</v>
      </c>
      <c r="L297" s="279" t="s">
        <v>142</v>
      </c>
      <c r="M297" s="259"/>
      <c r="N297" s="259">
        <v>9.85</v>
      </c>
      <c r="O297" s="259">
        <v>-84788.160000000003</v>
      </c>
    </row>
    <row r="298" spans="1:15" x14ac:dyDescent="0.25">
      <c r="A298" s="279"/>
      <c r="B298" s="279"/>
      <c r="C298" s="279"/>
      <c r="D298" s="279"/>
      <c r="E298" s="279"/>
      <c r="F298" s="279" t="s">
        <v>385</v>
      </c>
      <c r="G298" s="280">
        <v>43497</v>
      </c>
      <c r="H298" s="279" t="s">
        <v>1269</v>
      </c>
      <c r="I298" s="281"/>
      <c r="J298" s="279" t="s">
        <v>1270</v>
      </c>
      <c r="K298" s="279" t="s">
        <v>1271</v>
      </c>
      <c r="L298" s="279" t="s">
        <v>298</v>
      </c>
      <c r="M298" s="259">
        <v>9.85</v>
      </c>
      <c r="N298" s="259"/>
      <c r="O298" s="259">
        <v>-84778.31</v>
      </c>
    </row>
    <row r="299" spans="1:15" x14ac:dyDescent="0.25">
      <c r="A299" s="279"/>
      <c r="B299" s="279"/>
      <c r="C299" s="279"/>
      <c r="D299" s="279"/>
      <c r="E299" s="279"/>
      <c r="F299" s="279" t="s">
        <v>461</v>
      </c>
      <c r="G299" s="280">
        <v>43497</v>
      </c>
      <c r="H299" s="279" t="s">
        <v>1355</v>
      </c>
      <c r="I299" s="281"/>
      <c r="J299" s="279" t="s">
        <v>1324</v>
      </c>
      <c r="K299" s="279" t="s">
        <v>1356</v>
      </c>
      <c r="L299" s="279" t="s">
        <v>236</v>
      </c>
      <c r="M299" s="259"/>
      <c r="N299" s="259">
        <v>260</v>
      </c>
      <c r="O299" s="259">
        <v>-85038.31</v>
      </c>
    </row>
    <row r="300" spans="1:15" x14ac:dyDescent="0.25">
      <c r="A300" s="279"/>
      <c r="B300" s="279"/>
      <c r="C300" s="279"/>
      <c r="D300" s="279"/>
      <c r="E300" s="279"/>
      <c r="F300" s="279" t="s">
        <v>461</v>
      </c>
      <c r="G300" s="280">
        <v>43497</v>
      </c>
      <c r="H300" s="279" t="s">
        <v>1357</v>
      </c>
      <c r="I300" s="281"/>
      <c r="J300" s="279" t="s">
        <v>1324</v>
      </c>
      <c r="K300" s="279" t="s">
        <v>1358</v>
      </c>
      <c r="L300" s="279" t="s">
        <v>236</v>
      </c>
      <c r="M300" s="259"/>
      <c r="N300" s="259">
        <v>260</v>
      </c>
      <c r="O300" s="259">
        <v>-85298.31</v>
      </c>
    </row>
    <row r="301" spans="1:15" x14ac:dyDescent="0.25">
      <c r="A301" s="279"/>
      <c r="B301" s="279"/>
      <c r="C301" s="279"/>
      <c r="D301" s="279"/>
      <c r="E301" s="279"/>
      <c r="F301" s="279" t="s">
        <v>461</v>
      </c>
      <c r="G301" s="280">
        <v>43497</v>
      </c>
      <c r="H301" s="279" t="s">
        <v>1354</v>
      </c>
      <c r="I301" s="281"/>
      <c r="J301" s="279" t="s">
        <v>1206</v>
      </c>
      <c r="K301" s="279" t="s">
        <v>1224</v>
      </c>
      <c r="L301" s="279" t="s">
        <v>331</v>
      </c>
      <c r="M301" s="259"/>
      <c r="N301" s="259">
        <v>95</v>
      </c>
      <c r="O301" s="259">
        <v>-85393.31</v>
      </c>
    </row>
    <row r="302" spans="1:15" x14ac:dyDescent="0.25">
      <c r="A302" s="279"/>
      <c r="B302" s="279"/>
      <c r="C302" s="279"/>
      <c r="D302" s="279"/>
      <c r="E302" s="279"/>
      <c r="F302" s="279" t="s">
        <v>461</v>
      </c>
      <c r="G302" s="280">
        <v>43497</v>
      </c>
      <c r="H302" s="279" t="s">
        <v>1359</v>
      </c>
      <c r="I302" s="281"/>
      <c r="J302" s="279" t="s">
        <v>1336</v>
      </c>
      <c r="K302" s="279" t="s">
        <v>1360</v>
      </c>
      <c r="L302" s="279" t="s">
        <v>211</v>
      </c>
      <c r="M302" s="259"/>
      <c r="N302" s="259">
        <v>20</v>
      </c>
      <c r="O302" s="259">
        <v>-85413.31</v>
      </c>
    </row>
    <row r="303" spans="1:15" x14ac:dyDescent="0.25">
      <c r="A303" s="279"/>
      <c r="B303" s="279"/>
      <c r="C303" s="279"/>
      <c r="D303" s="279"/>
      <c r="E303" s="279"/>
      <c r="F303" s="279" t="s">
        <v>461</v>
      </c>
      <c r="G303" s="280">
        <v>43497</v>
      </c>
      <c r="H303" s="279" t="s">
        <v>1185</v>
      </c>
      <c r="I303" s="281"/>
      <c r="J303" s="279" t="s">
        <v>392</v>
      </c>
      <c r="K303" s="279" t="s">
        <v>1361</v>
      </c>
      <c r="L303" s="279" t="s">
        <v>244</v>
      </c>
      <c r="M303" s="259"/>
      <c r="N303" s="259">
        <v>1000</v>
      </c>
      <c r="O303" s="259">
        <v>-86413.31</v>
      </c>
    </row>
    <row r="304" spans="1:15" x14ac:dyDescent="0.25">
      <c r="A304" s="279"/>
      <c r="B304" s="279"/>
      <c r="C304" s="279"/>
      <c r="D304" s="279"/>
      <c r="E304" s="279"/>
      <c r="F304" s="279" t="s">
        <v>461</v>
      </c>
      <c r="G304" s="280">
        <v>43498</v>
      </c>
      <c r="H304" s="279" t="s">
        <v>1362</v>
      </c>
      <c r="I304" s="281"/>
      <c r="J304" s="279" t="s">
        <v>1154</v>
      </c>
      <c r="K304" s="279" t="s">
        <v>1239</v>
      </c>
      <c r="L304" s="279" t="s">
        <v>260</v>
      </c>
      <c r="M304" s="259"/>
      <c r="N304" s="259">
        <v>61.33</v>
      </c>
      <c r="O304" s="259">
        <v>-86474.64</v>
      </c>
    </row>
    <row r="305" spans="1:15" x14ac:dyDescent="0.25">
      <c r="A305" s="279"/>
      <c r="B305" s="279"/>
      <c r="C305" s="279"/>
      <c r="D305" s="279"/>
      <c r="E305" s="279"/>
      <c r="F305" s="279" t="s">
        <v>461</v>
      </c>
      <c r="G305" s="280">
        <v>43499</v>
      </c>
      <c r="H305" s="279" t="s">
        <v>1363</v>
      </c>
      <c r="I305" s="281"/>
      <c r="J305" s="279" t="s">
        <v>408</v>
      </c>
      <c r="K305" s="279" t="s">
        <v>1364</v>
      </c>
      <c r="L305" s="279" t="s">
        <v>402</v>
      </c>
      <c r="M305" s="259"/>
      <c r="N305" s="259">
        <v>6110.53</v>
      </c>
      <c r="O305" s="259">
        <v>-92585.17</v>
      </c>
    </row>
    <row r="306" spans="1:15" x14ac:dyDescent="0.25">
      <c r="A306" s="279"/>
      <c r="B306" s="279"/>
      <c r="C306" s="279"/>
      <c r="D306" s="279"/>
      <c r="E306" s="279"/>
      <c r="F306" s="279" t="s">
        <v>461</v>
      </c>
      <c r="G306" s="280">
        <v>43499</v>
      </c>
      <c r="H306" s="279" t="s">
        <v>1365</v>
      </c>
      <c r="I306" s="281"/>
      <c r="J306" s="279" t="s">
        <v>1047</v>
      </c>
      <c r="K306" s="279" t="s">
        <v>1366</v>
      </c>
      <c r="L306" s="279" t="s">
        <v>402</v>
      </c>
      <c r="M306" s="259"/>
      <c r="N306" s="259">
        <v>4947</v>
      </c>
      <c r="O306" s="259">
        <v>-97532.17</v>
      </c>
    </row>
    <row r="307" spans="1:15" x14ac:dyDescent="0.25">
      <c r="A307" s="279"/>
      <c r="B307" s="279"/>
      <c r="C307" s="279"/>
      <c r="D307" s="279"/>
      <c r="E307" s="279"/>
      <c r="F307" s="279" t="s">
        <v>461</v>
      </c>
      <c r="G307" s="280">
        <v>43500</v>
      </c>
      <c r="H307" s="279" t="s">
        <v>1367</v>
      </c>
      <c r="I307" s="281"/>
      <c r="J307" s="279" t="s">
        <v>355</v>
      </c>
      <c r="K307" s="279" t="s">
        <v>1353</v>
      </c>
      <c r="L307" s="279" t="s">
        <v>402</v>
      </c>
      <c r="M307" s="259"/>
      <c r="N307" s="259">
        <v>994</v>
      </c>
      <c r="O307" s="259">
        <v>-98526.17</v>
      </c>
    </row>
    <row r="308" spans="1:15" x14ac:dyDescent="0.25">
      <c r="A308" s="279"/>
      <c r="B308" s="279"/>
      <c r="C308" s="279"/>
      <c r="D308" s="279"/>
      <c r="E308" s="279"/>
      <c r="F308" s="279" t="s">
        <v>461</v>
      </c>
      <c r="G308" s="280">
        <v>43500</v>
      </c>
      <c r="H308" s="279" t="s">
        <v>1368</v>
      </c>
      <c r="I308" s="281"/>
      <c r="J308" s="279" t="s">
        <v>1037</v>
      </c>
      <c r="K308" s="279" t="s">
        <v>1369</v>
      </c>
      <c r="L308" s="279" t="s">
        <v>245</v>
      </c>
      <c r="M308" s="259"/>
      <c r="N308" s="259">
        <v>30</v>
      </c>
      <c r="O308" s="259">
        <v>-98556.17</v>
      </c>
    </row>
    <row r="309" spans="1:15" x14ac:dyDescent="0.25">
      <c r="A309" s="279"/>
      <c r="B309" s="279"/>
      <c r="C309" s="279"/>
      <c r="D309" s="279"/>
      <c r="E309" s="279"/>
      <c r="F309" s="279" t="s">
        <v>1370</v>
      </c>
      <c r="G309" s="280">
        <v>43500</v>
      </c>
      <c r="H309" s="279" t="s">
        <v>1039</v>
      </c>
      <c r="I309" s="281"/>
      <c r="J309" s="279" t="s">
        <v>1124</v>
      </c>
      <c r="K309" s="279" t="s">
        <v>1371</v>
      </c>
      <c r="L309" s="279" t="s">
        <v>327</v>
      </c>
      <c r="M309" s="259">
        <v>307.52999999999997</v>
      </c>
      <c r="N309" s="259"/>
      <c r="O309" s="259">
        <v>-98248.639999999999</v>
      </c>
    </row>
    <row r="310" spans="1:15" x14ac:dyDescent="0.25">
      <c r="A310" s="279"/>
      <c r="B310" s="279"/>
      <c r="C310" s="279"/>
      <c r="D310" s="279"/>
      <c r="E310" s="279"/>
      <c r="F310" s="279" t="s">
        <v>461</v>
      </c>
      <c r="G310" s="280">
        <v>43501</v>
      </c>
      <c r="H310" s="279" t="s">
        <v>1372</v>
      </c>
      <c r="I310" s="281"/>
      <c r="J310" s="279" t="s">
        <v>355</v>
      </c>
      <c r="K310" s="279" t="s">
        <v>1373</v>
      </c>
      <c r="L310" s="279" t="s">
        <v>402</v>
      </c>
      <c r="M310" s="259"/>
      <c r="N310" s="259">
        <v>1101.0999999999999</v>
      </c>
      <c r="O310" s="259">
        <v>-99349.74</v>
      </c>
    </row>
    <row r="311" spans="1:15" x14ac:dyDescent="0.25">
      <c r="A311" s="279"/>
      <c r="B311" s="279"/>
      <c r="C311" s="279"/>
      <c r="D311" s="279"/>
      <c r="E311" s="279"/>
      <c r="F311" s="279" t="s">
        <v>461</v>
      </c>
      <c r="G311" s="280">
        <v>43501</v>
      </c>
      <c r="H311" s="279" t="s">
        <v>1374</v>
      </c>
      <c r="I311" s="281"/>
      <c r="J311" s="279" t="s">
        <v>352</v>
      </c>
      <c r="K311" s="279" t="s">
        <v>1375</v>
      </c>
      <c r="L311" s="279" t="s">
        <v>240</v>
      </c>
      <c r="M311" s="259"/>
      <c r="N311" s="259">
        <v>5500</v>
      </c>
      <c r="O311" s="259">
        <v>-104849.74</v>
      </c>
    </row>
    <row r="312" spans="1:15" x14ac:dyDescent="0.25">
      <c r="A312" s="279"/>
      <c r="B312" s="279"/>
      <c r="C312" s="279"/>
      <c r="D312" s="279"/>
      <c r="E312" s="279"/>
      <c r="F312" s="279" t="s">
        <v>385</v>
      </c>
      <c r="G312" s="280">
        <v>43502</v>
      </c>
      <c r="H312" s="279" t="s">
        <v>407</v>
      </c>
      <c r="I312" s="281"/>
      <c r="J312" s="279" t="s">
        <v>353</v>
      </c>
      <c r="K312" s="279" t="s">
        <v>1288</v>
      </c>
      <c r="L312" s="279" t="s">
        <v>300</v>
      </c>
      <c r="M312" s="259">
        <v>400</v>
      </c>
      <c r="N312" s="259"/>
      <c r="O312" s="259">
        <v>-104449.74</v>
      </c>
    </row>
    <row r="313" spans="1:15" x14ac:dyDescent="0.25">
      <c r="A313" s="279"/>
      <c r="B313" s="279"/>
      <c r="C313" s="279"/>
      <c r="D313" s="279"/>
      <c r="E313" s="279"/>
      <c r="F313" s="279" t="s">
        <v>385</v>
      </c>
      <c r="G313" s="280">
        <v>43502</v>
      </c>
      <c r="H313" s="279" t="s">
        <v>1272</v>
      </c>
      <c r="I313" s="281"/>
      <c r="J313" s="279" t="s">
        <v>1273</v>
      </c>
      <c r="K313" s="279" t="s">
        <v>1274</v>
      </c>
      <c r="L313" s="279" t="s">
        <v>298</v>
      </c>
      <c r="M313" s="259">
        <v>400</v>
      </c>
      <c r="N313" s="259"/>
      <c r="O313" s="259">
        <v>-104049.74</v>
      </c>
    </row>
    <row r="314" spans="1:15" x14ac:dyDescent="0.25">
      <c r="A314" s="279"/>
      <c r="B314" s="279"/>
      <c r="C314" s="279"/>
      <c r="D314" s="279"/>
      <c r="E314" s="279"/>
      <c r="F314" s="279" t="s">
        <v>461</v>
      </c>
      <c r="G314" s="280">
        <v>43502</v>
      </c>
      <c r="H314" s="279" t="s">
        <v>1376</v>
      </c>
      <c r="I314" s="281"/>
      <c r="J314" s="279" t="s">
        <v>355</v>
      </c>
      <c r="K314" s="279" t="s">
        <v>1377</v>
      </c>
      <c r="L314" s="279" t="s">
        <v>402</v>
      </c>
      <c r="M314" s="259"/>
      <c r="N314" s="259">
        <v>1047.9000000000001</v>
      </c>
      <c r="O314" s="259">
        <v>-105097.64</v>
      </c>
    </row>
    <row r="315" spans="1:15" x14ac:dyDescent="0.25">
      <c r="A315" s="279"/>
      <c r="B315" s="279"/>
      <c r="C315" s="279"/>
      <c r="D315" s="279"/>
      <c r="E315" s="279"/>
      <c r="F315" s="279" t="s">
        <v>461</v>
      </c>
      <c r="G315" s="280">
        <v>43503</v>
      </c>
      <c r="H315" s="279" t="s">
        <v>1378</v>
      </c>
      <c r="I315" s="281"/>
      <c r="J315" s="279" t="s">
        <v>1273</v>
      </c>
      <c r="K315" s="279" t="s">
        <v>1274</v>
      </c>
      <c r="L315" s="279" t="s">
        <v>140</v>
      </c>
      <c r="M315" s="259"/>
      <c r="N315" s="259">
        <v>400</v>
      </c>
      <c r="O315" s="259">
        <v>-105497.64</v>
      </c>
    </row>
    <row r="316" spans="1:15" x14ac:dyDescent="0.25">
      <c r="A316" s="279"/>
      <c r="B316" s="279"/>
      <c r="C316" s="279"/>
      <c r="D316" s="279"/>
      <c r="E316" s="279"/>
      <c r="F316" s="279" t="s">
        <v>461</v>
      </c>
      <c r="G316" s="280">
        <v>43503</v>
      </c>
      <c r="H316" s="279" t="s">
        <v>1379</v>
      </c>
      <c r="I316" s="281"/>
      <c r="J316" s="279" t="s">
        <v>1327</v>
      </c>
      <c r="K316" s="279" t="s">
        <v>1380</v>
      </c>
      <c r="L316" s="279" t="s">
        <v>142</v>
      </c>
      <c r="M316" s="259"/>
      <c r="N316" s="259">
        <v>900</v>
      </c>
      <c r="O316" s="259">
        <v>-106397.64</v>
      </c>
    </row>
    <row r="317" spans="1:15" x14ac:dyDescent="0.25">
      <c r="A317" s="279"/>
      <c r="B317" s="279"/>
      <c r="C317" s="279"/>
      <c r="D317" s="279"/>
      <c r="E317" s="279"/>
      <c r="F317" s="279" t="s">
        <v>461</v>
      </c>
      <c r="G317" s="280">
        <v>43503</v>
      </c>
      <c r="H317" s="279" t="s">
        <v>1381</v>
      </c>
      <c r="I317" s="281"/>
      <c r="J317" s="279" t="s">
        <v>355</v>
      </c>
      <c r="K317" s="279" t="s">
        <v>1382</v>
      </c>
      <c r="L317" s="279" t="s">
        <v>402</v>
      </c>
      <c r="M317" s="259"/>
      <c r="N317" s="259">
        <v>1053.5</v>
      </c>
      <c r="O317" s="259">
        <v>-107451.14</v>
      </c>
    </row>
    <row r="318" spans="1:15" x14ac:dyDescent="0.25">
      <c r="A318" s="279"/>
      <c r="B318" s="279"/>
      <c r="C318" s="279"/>
      <c r="D318" s="279"/>
      <c r="E318" s="279"/>
      <c r="F318" s="279" t="s">
        <v>461</v>
      </c>
      <c r="G318" s="280">
        <v>43504</v>
      </c>
      <c r="H318" s="279" t="s">
        <v>1383</v>
      </c>
      <c r="I318" s="281"/>
      <c r="J318" s="279" t="s">
        <v>1156</v>
      </c>
      <c r="K318" s="279" t="s">
        <v>1384</v>
      </c>
      <c r="L318" s="279" t="s">
        <v>402</v>
      </c>
      <c r="M318" s="259"/>
      <c r="N318" s="259">
        <v>1468</v>
      </c>
      <c r="O318" s="259">
        <v>-108919.14</v>
      </c>
    </row>
    <row r="319" spans="1:15" x14ac:dyDescent="0.25">
      <c r="A319" s="279"/>
      <c r="B319" s="279"/>
      <c r="C319" s="279"/>
      <c r="D319" s="279"/>
      <c r="E319" s="279"/>
      <c r="F319" s="279" t="s">
        <v>385</v>
      </c>
      <c r="G319" s="280">
        <v>43504</v>
      </c>
      <c r="H319" s="279" t="s">
        <v>407</v>
      </c>
      <c r="I319" s="281"/>
      <c r="J319" s="279" t="s">
        <v>1211</v>
      </c>
      <c r="K319" s="279" t="s">
        <v>1289</v>
      </c>
      <c r="L319" s="279" t="s">
        <v>300</v>
      </c>
      <c r="M319" s="259">
        <v>369</v>
      </c>
      <c r="N319" s="259"/>
      <c r="O319" s="259">
        <v>-108550.14</v>
      </c>
    </row>
    <row r="320" spans="1:15" x14ac:dyDescent="0.25">
      <c r="A320" s="279"/>
      <c r="B320" s="279"/>
      <c r="C320" s="279"/>
      <c r="D320" s="279"/>
      <c r="E320" s="279"/>
      <c r="F320" s="279" t="s">
        <v>385</v>
      </c>
      <c r="G320" s="280">
        <v>43504</v>
      </c>
      <c r="H320" s="279" t="s">
        <v>407</v>
      </c>
      <c r="I320" s="281"/>
      <c r="J320" s="279" t="s">
        <v>409</v>
      </c>
      <c r="K320" s="279" t="s">
        <v>1290</v>
      </c>
      <c r="L320" s="279" t="s">
        <v>300</v>
      </c>
      <c r="M320" s="259">
        <v>498.27</v>
      </c>
      <c r="N320" s="259"/>
      <c r="O320" s="259">
        <v>-108051.87</v>
      </c>
    </row>
    <row r="321" spans="1:15" x14ac:dyDescent="0.25">
      <c r="A321" s="279"/>
      <c r="B321" s="279"/>
      <c r="C321" s="279"/>
      <c r="D321" s="279"/>
      <c r="E321" s="279"/>
      <c r="F321" s="279" t="s">
        <v>385</v>
      </c>
      <c r="G321" s="280">
        <v>43504</v>
      </c>
      <c r="H321" s="279" t="s">
        <v>407</v>
      </c>
      <c r="I321" s="281"/>
      <c r="J321" s="279" t="s">
        <v>1125</v>
      </c>
      <c r="K321" s="279" t="s">
        <v>1291</v>
      </c>
      <c r="L321" s="279" t="s">
        <v>300</v>
      </c>
      <c r="M321" s="259">
        <v>1700</v>
      </c>
      <c r="N321" s="259"/>
      <c r="O321" s="259">
        <v>-106351.87</v>
      </c>
    </row>
    <row r="322" spans="1:15" x14ac:dyDescent="0.25">
      <c r="A322" s="279"/>
      <c r="B322" s="279"/>
      <c r="C322" s="279"/>
      <c r="D322" s="279"/>
      <c r="E322" s="279"/>
      <c r="F322" s="279" t="s">
        <v>385</v>
      </c>
      <c r="G322" s="280">
        <v>43504</v>
      </c>
      <c r="H322" s="279" t="s">
        <v>407</v>
      </c>
      <c r="I322" s="281"/>
      <c r="J322" s="279" t="s">
        <v>354</v>
      </c>
      <c r="K322" s="279" t="s">
        <v>1292</v>
      </c>
      <c r="L322" s="279" t="s">
        <v>300</v>
      </c>
      <c r="M322" s="259">
        <v>128.9</v>
      </c>
      <c r="N322" s="259"/>
      <c r="O322" s="259">
        <v>-106222.97</v>
      </c>
    </row>
    <row r="323" spans="1:15" x14ac:dyDescent="0.25">
      <c r="A323" s="279"/>
      <c r="B323" s="279"/>
      <c r="C323" s="279"/>
      <c r="D323" s="279"/>
      <c r="E323" s="279"/>
      <c r="F323" s="279" t="s">
        <v>385</v>
      </c>
      <c r="G323" s="280">
        <v>43504</v>
      </c>
      <c r="H323" s="279" t="s">
        <v>407</v>
      </c>
      <c r="I323" s="281"/>
      <c r="J323" s="279" t="s">
        <v>359</v>
      </c>
      <c r="K323" s="279" t="s">
        <v>1293</v>
      </c>
      <c r="L323" s="279" t="s">
        <v>300</v>
      </c>
      <c r="M323" s="259">
        <v>104.66</v>
      </c>
      <c r="N323" s="259"/>
      <c r="O323" s="259">
        <v>-106118.31</v>
      </c>
    </row>
    <row r="324" spans="1:15" x14ac:dyDescent="0.25">
      <c r="A324" s="279"/>
      <c r="B324" s="279"/>
      <c r="C324" s="279"/>
      <c r="D324" s="279"/>
      <c r="E324" s="279"/>
      <c r="F324" s="279" t="s">
        <v>385</v>
      </c>
      <c r="G324" s="280">
        <v>43504</v>
      </c>
      <c r="H324" s="279" t="s">
        <v>407</v>
      </c>
      <c r="I324" s="281"/>
      <c r="J324" s="279" t="s">
        <v>359</v>
      </c>
      <c r="K324" s="279" t="s">
        <v>1294</v>
      </c>
      <c r="L324" s="279" t="s">
        <v>300</v>
      </c>
      <c r="M324" s="259">
        <v>89.59</v>
      </c>
      <c r="N324" s="259"/>
      <c r="O324" s="259">
        <v>-106028.72</v>
      </c>
    </row>
    <row r="325" spans="1:15" x14ac:dyDescent="0.25">
      <c r="A325" s="279"/>
      <c r="B325" s="279"/>
      <c r="C325" s="279"/>
      <c r="D325" s="279"/>
      <c r="E325" s="279"/>
      <c r="F325" s="279" t="s">
        <v>385</v>
      </c>
      <c r="G325" s="280">
        <v>43504</v>
      </c>
      <c r="H325" s="279" t="s">
        <v>407</v>
      </c>
      <c r="I325" s="281"/>
      <c r="J325" s="279" t="s">
        <v>1123</v>
      </c>
      <c r="K325" s="279" t="s">
        <v>1295</v>
      </c>
      <c r="L325" s="279" t="s">
        <v>300</v>
      </c>
      <c r="M325" s="259">
        <v>1440</v>
      </c>
      <c r="N325" s="259"/>
      <c r="O325" s="259">
        <v>-104588.72</v>
      </c>
    </row>
    <row r="326" spans="1:15" x14ac:dyDescent="0.25">
      <c r="A326" s="279"/>
      <c r="B326" s="279"/>
      <c r="C326" s="279"/>
      <c r="D326" s="279"/>
      <c r="E326" s="279"/>
      <c r="F326" s="279" t="s">
        <v>385</v>
      </c>
      <c r="G326" s="280">
        <v>43504</v>
      </c>
      <c r="H326" s="279" t="s">
        <v>407</v>
      </c>
      <c r="I326" s="281"/>
      <c r="J326" s="279" t="s">
        <v>1095</v>
      </c>
      <c r="K326" s="279" t="s">
        <v>1296</v>
      </c>
      <c r="L326" s="279" t="s">
        <v>300</v>
      </c>
      <c r="M326" s="259">
        <v>457.2</v>
      </c>
      <c r="N326" s="259"/>
      <c r="O326" s="259">
        <v>-104131.52</v>
      </c>
    </row>
    <row r="327" spans="1:15" x14ac:dyDescent="0.25">
      <c r="A327" s="279"/>
      <c r="B327" s="279"/>
      <c r="C327" s="279"/>
      <c r="D327" s="279"/>
      <c r="E327" s="279"/>
      <c r="F327" s="279" t="s">
        <v>385</v>
      </c>
      <c r="G327" s="280">
        <v>43504</v>
      </c>
      <c r="H327" s="279" t="s">
        <v>407</v>
      </c>
      <c r="I327" s="281"/>
      <c r="J327" s="279" t="s">
        <v>351</v>
      </c>
      <c r="K327" s="279" t="s">
        <v>1297</v>
      </c>
      <c r="L327" s="279" t="s">
        <v>300</v>
      </c>
      <c r="M327" s="259">
        <v>844.87</v>
      </c>
      <c r="N327" s="259"/>
      <c r="O327" s="259">
        <v>-103286.65</v>
      </c>
    </row>
    <row r="328" spans="1:15" x14ac:dyDescent="0.25">
      <c r="A328" s="279"/>
      <c r="B328" s="279"/>
      <c r="C328" s="279"/>
      <c r="D328" s="279"/>
      <c r="E328" s="279"/>
      <c r="F328" s="279" t="s">
        <v>385</v>
      </c>
      <c r="G328" s="280">
        <v>43504</v>
      </c>
      <c r="H328" s="279" t="s">
        <v>407</v>
      </c>
      <c r="I328" s="281"/>
      <c r="J328" s="279" t="s">
        <v>1140</v>
      </c>
      <c r="K328" s="279" t="s">
        <v>1298</v>
      </c>
      <c r="L328" s="279" t="s">
        <v>300</v>
      </c>
      <c r="M328" s="259">
        <v>410</v>
      </c>
      <c r="N328" s="259"/>
      <c r="O328" s="259">
        <v>-102876.65</v>
      </c>
    </row>
    <row r="329" spans="1:15" x14ac:dyDescent="0.25">
      <c r="A329" s="279"/>
      <c r="B329" s="279"/>
      <c r="C329" s="279"/>
      <c r="D329" s="279"/>
      <c r="E329" s="279"/>
      <c r="F329" s="279" t="s">
        <v>385</v>
      </c>
      <c r="G329" s="280">
        <v>43504</v>
      </c>
      <c r="H329" s="279" t="s">
        <v>407</v>
      </c>
      <c r="I329" s="281"/>
      <c r="J329" s="279" t="s">
        <v>1037</v>
      </c>
      <c r="K329" s="279" t="s">
        <v>1299</v>
      </c>
      <c r="L329" s="279" t="s">
        <v>300</v>
      </c>
      <c r="M329" s="259">
        <v>30</v>
      </c>
      <c r="N329" s="259"/>
      <c r="O329" s="259">
        <v>-102846.65</v>
      </c>
    </row>
    <row r="330" spans="1:15" x14ac:dyDescent="0.25">
      <c r="A330" s="279"/>
      <c r="B330" s="279"/>
      <c r="C330" s="279"/>
      <c r="D330" s="279"/>
      <c r="E330" s="279"/>
      <c r="F330" s="279" t="s">
        <v>385</v>
      </c>
      <c r="G330" s="280">
        <v>43504</v>
      </c>
      <c r="H330" s="279" t="s">
        <v>407</v>
      </c>
      <c r="I330" s="281"/>
      <c r="J330" s="279" t="s">
        <v>392</v>
      </c>
      <c r="K330" s="279" t="s">
        <v>1300</v>
      </c>
      <c r="L330" s="279" t="s">
        <v>300</v>
      </c>
      <c r="M330" s="259">
        <v>1000</v>
      </c>
      <c r="N330" s="259"/>
      <c r="O330" s="259">
        <v>-101846.65</v>
      </c>
    </row>
    <row r="331" spans="1:15" x14ac:dyDescent="0.25">
      <c r="A331" s="279"/>
      <c r="B331" s="279"/>
      <c r="C331" s="279"/>
      <c r="D331" s="279"/>
      <c r="E331" s="279"/>
      <c r="F331" s="279" t="s">
        <v>385</v>
      </c>
      <c r="G331" s="280">
        <v>43504</v>
      </c>
      <c r="H331" s="279" t="s">
        <v>407</v>
      </c>
      <c r="I331" s="281"/>
      <c r="J331" s="279" t="s">
        <v>229</v>
      </c>
      <c r="K331" s="279" t="s">
        <v>1301</v>
      </c>
      <c r="L331" s="279" t="s">
        <v>300</v>
      </c>
      <c r="M331" s="259">
        <v>3382.37</v>
      </c>
      <c r="N331" s="259"/>
      <c r="O331" s="259">
        <v>-98464.28</v>
      </c>
    </row>
    <row r="332" spans="1:15" x14ac:dyDescent="0.25">
      <c r="A332" s="279"/>
      <c r="B332" s="279"/>
      <c r="C332" s="279"/>
      <c r="D332" s="279"/>
      <c r="E332" s="279"/>
      <c r="F332" s="279" t="s">
        <v>385</v>
      </c>
      <c r="G332" s="280">
        <v>43504</v>
      </c>
      <c r="H332" s="279" t="s">
        <v>407</v>
      </c>
      <c r="I332" s="281"/>
      <c r="J332" s="279" t="s">
        <v>1126</v>
      </c>
      <c r="K332" s="279" t="s">
        <v>1302</v>
      </c>
      <c r="L332" s="279" t="s">
        <v>300</v>
      </c>
      <c r="M332" s="259">
        <v>454.77</v>
      </c>
      <c r="N332" s="259"/>
      <c r="O332" s="259">
        <v>-98009.51</v>
      </c>
    </row>
    <row r="333" spans="1:15" x14ac:dyDescent="0.25">
      <c r="A333" s="279"/>
      <c r="B333" s="279"/>
      <c r="C333" s="279"/>
      <c r="D333" s="279"/>
      <c r="E333" s="279"/>
      <c r="F333" s="279" t="s">
        <v>385</v>
      </c>
      <c r="G333" s="280">
        <v>43504</v>
      </c>
      <c r="H333" s="279" t="s">
        <v>407</v>
      </c>
      <c r="I333" s="281"/>
      <c r="J333" s="279" t="s">
        <v>408</v>
      </c>
      <c r="K333" s="279" t="s">
        <v>1303</v>
      </c>
      <c r="L333" s="279" t="s">
        <v>300</v>
      </c>
      <c r="M333" s="259">
        <v>6110.53</v>
      </c>
      <c r="N333" s="259"/>
      <c r="O333" s="259">
        <v>-91898.98</v>
      </c>
    </row>
    <row r="334" spans="1:15" x14ac:dyDescent="0.25">
      <c r="A334" s="279"/>
      <c r="B334" s="279"/>
      <c r="C334" s="279"/>
      <c r="D334" s="279"/>
      <c r="E334" s="279"/>
      <c r="F334" s="279" t="s">
        <v>461</v>
      </c>
      <c r="G334" s="280">
        <v>43504</v>
      </c>
      <c r="H334" s="279" t="s">
        <v>1385</v>
      </c>
      <c r="I334" s="281"/>
      <c r="J334" s="279" t="s">
        <v>354</v>
      </c>
      <c r="K334" s="279" t="s">
        <v>1386</v>
      </c>
      <c r="L334" s="279" t="s">
        <v>257</v>
      </c>
      <c r="M334" s="259"/>
      <c r="N334" s="259">
        <v>237</v>
      </c>
      <c r="O334" s="259">
        <v>-92135.98</v>
      </c>
    </row>
    <row r="335" spans="1:15" x14ac:dyDescent="0.25">
      <c r="A335" s="279"/>
      <c r="B335" s="279"/>
      <c r="C335" s="279"/>
      <c r="D335" s="279"/>
      <c r="E335" s="279"/>
      <c r="F335" s="279" t="s">
        <v>461</v>
      </c>
      <c r="G335" s="280">
        <v>43504</v>
      </c>
      <c r="H335" s="279" t="s">
        <v>1387</v>
      </c>
      <c r="I335" s="281"/>
      <c r="J335" s="279" t="s">
        <v>355</v>
      </c>
      <c r="K335" s="279" t="s">
        <v>1388</v>
      </c>
      <c r="L335" s="279" t="s">
        <v>402</v>
      </c>
      <c r="M335" s="259"/>
      <c r="N335" s="259">
        <v>1145.2</v>
      </c>
      <c r="O335" s="259">
        <v>-93281.18</v>
      </c>
    </row>
    <row r="336" spans="1:15" x14ac:dyDescent="0.25">
      <c r="A336" s="279"/>
      <c r="B336" s="279"/>
      <c r="C336" s="279"/>
      <c r="D336" s="279"/>
      <c r="E336" s="279"/>
      <c r="F336" s="279" t="s">
        <v>385</v>
      </c>
      <c r="G336" s="280">
        <v>43504</v>
      </c>
      <c r="H336" s="279" t="s">
        <v>1223</v>
      </c>
      <c r="I336" s="281"/>
      <c r="J336" s="279" t="s">
        <v>1206</v>
      </c>
      <c r="K336" s="279" t="s">
        <v>1224</v>
      </c>
      <c r="L336" s="279" t="s">
        <v>293</v>
      </c>
      <c r="M336" s="259">
        <v>95</v>
      </c>
      <c r="N336" s="259"/>
      <c r="O336" s="259">
        <v>-93186.18</v>
      </c>
    </row>
    <row r="337" spans="1:15" x14ac:dyDescent="0.25">
      <c r="A337" s="279"/>
      <c r="B337" s="279"/>
      <c r="C337" s="279"/>
      <c r="D337" s="279"/>
      <c r="E337" s="279"/>
      <c r="F337" s="279" t="s">
        <v>383</v>
      </c>
      <c r="G337" s="280">
        <v>43504</v>
      </c>
      <c r="H337" s="279" t="s">
        <v>1205</v>
      </c>
      <c r="I337" s="282" t="s">
        <v>1102</v>
      </c>
      <c r="J337" s="279" t="s">
        <v>1206</v>
      </c>
      <c r="K337" s="279" t="s">
        <v>1389</v>
      </c>
      <c r="L337" s="279" t="s">
        <v>331</v>
      </c>
      <c r="M337" s="259">
        <v>95</v>
      </c>
      <c r="N337" s="259"/>
      <c r="O337" s="259">
        <v>-93091.18</v>
      </c>
    </row>
    <row r="338" spans="1:15" x14ac:dyDescent="0.25">
      <c r="A338" s="279"/>
      <c r="B338" s="279"/>
      <c r="C338" s="279"/>
      <c r="D338" s="279"/>
      <c r="E338" s="279"/>
      <c r="F338" s="279" t="s">
        <v>385</v>
      </c>
      <c r="G338" s="280">
        <v>43507</v>
      </c>
      <c r="H338" s="279" t="s">
        <v>407</v>
      </c>
      <c r="I338" s="281"/>
      <c r="J338" s="279" t="s">
        <v>355</v>
      </c>
      <c r="K338" s="279" t="s">
        <v>1304</v>
      </c>
      <c r="L338" s="279" t="s">
        <v>300</v>
      </c>
      <c r="M338" s="259">
        <v>1201.9000000000001</v>
      </c>
      <c r="N338" s="259"/>
      <c r="O338" s="259">
        <v>-91889.279999999999</v>
      </c>
    </row>
    <row r="339" spans="1:15" x14ac:dyDescent="0.25">
      <c r="A339" s="279"/>
      <c r="B339" s="279"/>
      <c r="C339" s="279"/>
      <c r="D339" s="279"/>
      <c r="E339" s="279"/>
      <c r="F339" s="279" t="s">
        <v>385</v>
      </c>
      <c r="G339" s="280">
        <v>43507</v>
      </c>
      <c r="H339" s="279" t="s">
        <v>407</v>
      </c>
      <c r="I339" s="281"/>
      <c r="J339" s="279" t="s">
        <v>355</v>
      </c>
      <c r="K339" s="279" t="s">
        <v>1305</v>
      </c>
      <c r="L339" s="279" t="s">
        <v>300</v>
      </c>
      <c r="M339" s="259">
        <v>1113.7</v>
      </c>
      <c r="N339" s="259"/>
      <c r="O339" s="259">
        <v>-90775.58</v>
      </c>
    </row>
    <row r="340" spans="1:15" x14ac:dyDescent="0.25">
      <c r="A340" s="279"/>
      <c r="B340" s="279"/>
      <c r="C340" s="279"/>
      <c r="D340" s="279"/>
      <c r="E340" s="279"/>
      <c r="F340" s="279" t="s">
        <v>385</v>
      </c>
      <c r="G340" s="280">
        <v>43507</v>
      </c>
      <c r="H340" s="279" t="s">
        <v>407</v>
      </c>
      <c r="I340" s="281"/>
      <c r="J340" s="279" t="s">
        <v>355</v>
      </c>
      <c r="K340" s="279" t="s">
        <v>1306</v>
      </c>
      <c r="L340" s="279" t="s">
        <v>300</v>
      </c>
      <c r="M340" s="259">
        <v>1040.2</v>
      </c>
      <c r="N340" s="259"/>
      <c r="O340" s="259">
        <v>-89735.38</v>
      </c>
    </row>
    <row r="341" spans="1:15" x14ac:dyDescent="0.25">
      <c r="A341" s="279"/>
      <c r="B341" s="279"/>
      <c r="C341" s="279"/>
      <c r="D341" s="279"/>
      <c r="E341" s="279"/>
      <c r="F341" s="279" t="s">
        <v>385</v>
      </c>
      <c r="G341" s="280">
        <v>43507</v>
      </c>
      <c r="H341" s="279" t="s">
        <v>407</v>
      </c>
      <c r="I341" s="281"/>
      <c r="J341" s="279" t="s">
        <v>1139</v>
      </c>
      <c r="K341" s="279" t="s">
        <v>1307</v>
      </c>
      <c r="L341" s="279" t="s">
        <v>300</v>
      </c>
      <c r="M341" s="259">
        <v>87.75</v>
      </c>
      <c r="N341" s="259"/>
      <c r="O341" s="259">
        <v>-89647.63</v>
      </c>
    </row>
    <row r="342" spans="1:15" x14ac:dyDescent="0.25">
      <c r="A342" s="279"/>
      <c r="B342" s="279"/>
      <c r="C342" s="279"/>
      <c r="D342" s="279"/>
      <c r="E342" s="279"/>
      <c r="F342" s="279" t="s">
        <v>385</v>
      </c>
      <c r="G342" s="280">
        <v>43507</v>
      </c>
      <c r="H342" s="279" t="s">
        <v>407</v>
      </c>
      <c r="I342" s="281"/>
      <c r="J342" s="279" t="s">
        <v>355</v>
      </c>
      <c r="K342" s="279" t="s">
        <v>1308</v>
      </c>
      <c r="L342" s="279" t="s">
        <v>300</v>
      </c>
      <c r="M342" s="259">
        <v>1012.2</v>
      </c>
      <c r="N342" s="259"/>
      <c r="O342" s="259">
        <v>-88635.43</v>
      </c>
    </row>
    <row r="343" spans="1:15" x14ac:dyDescent="0.25">
      <c r="A343" s="279"/>
      <c r="B343" s="279"/>
      <c r="C343" s="279"/>
      <c r="D343" s="279"/>
      <c r="E343" s="279"/>
      <c r="F343" s="279" t="s">
        <v>461</v>
      </c>
      <c r="G343" s="280">
        <v>43507</v>
      </c>
      <c r="H343" s="279" t="s">
        <v>1390</v>
      </c>
      <c r="I343" s="281"/>
      <c r="J343" s="279" t="s">
        <v>355</v>
      </c>
      <c r="K343" s="279" t="s">
        <v>1391</v>
      </c>
      <c r="L343" s="279" t="s">
        <v>402</v>
      </c>
      <c r="M343" s="259"/>
      <c r="N343" s="259">
        <v>1043</v>
      </c>
      <c r="O343" s="259">
        <v>-89678.43</v>
      </c>
    </row>
    <row r="344" spans="1:15" x14ac:dyDescent="0.25">
      <c r="A344" s="279"/>
      <c r="B344" s="279"/>
      <c r="C344" s="279"/>
      <c r="D344" s="279"/>
      <c r="E344" s="279"/>
      <c r="F344" s="279" t="s">
        <v>385</v>
      </c>
      <c r="G344" s="280">
        <v>43507</v>
      </c>
      <c r="H344" s="279" t="s">
        <v>389</v>
      </c>
      <c r="I344" s="281"/>
      <c r="J344" s="279" t="s">
        <v>357</v>
      </c>
      <c r="K344" s="279" t="s">
        <v>1164</v>
      </c>
      <c r="L344" s="279" t="s">
        <v>293</v>
      </c>
      <c r="M344" s="259">
        <v>56247.89</v>
      </c>
      <c r="N344" s="259"/>
      <c r="O344" s="259">
        <v>-33430.54</v>
      </c>
    </row>
    <row r="345" spans="1:15" x14ac:dyDescent="0.25">
      <c r="A345" s="279"/>
      <c r="B345" s="279"/>
      <c r="C345" s="279"/>
      <c r="D345" s="279"/>
      <c r="E345" s="279"/>
      <c r="F345" s="279" t="s">
        <v>461</v>
      </c>
      <c r="G345" s="280">
        <v>43508</v>
      </c>
      <c r="H345" s="279" t="s">
        <v>1392</v>
      </c>
      <c r="I345" s="281"/>
      <c r="J345" s="279" t="s">
        <v>1209</v>
      </c>
      <c r="K345" s="279" t="s">
        <v>1227</v>
      </c>
      <c r="L345" s="279" t="s">
        <v>181</v>
      </c>
      <c r="M345" s="259"/>
      <c r="N345" s="259">
        <v>296.60000000000002</v>
      </c>
      <c r="O345" s="259">
        <v>-33727.14</v>
      </c>
    </row>
    <row r="346" spans="1:15" x14ac:dyDescent="0.25">
      <c r="A346" s="279"/>
      <c r="B346" s="279"/>
      <c r="C346" s="279"/>
      <c r="D346" s="279"/>
      <c r="E346" s="279"/>
      <c r="F346" s="279" t="s">
        <v>385</v>
      </c>
      <c r="G346" s="280">
        <v>43508</v>
      </c>
      <c r="H346" s="279" t="s">
        <v>1226</v>
      </c>
      <c r="I346" s="281"/>
      <c r="J346" s="279" t="s">
        <v>1209</v>
      </c>
      <c r="K346" s="279" t="s">
        <v>1227</v>
      </c>
      <c r="L346" s="279" t="s">
        <v>293</v>
      </c>
      <c r="M346" s="259">
        <v>296.60000000000002</v>
      </c>
      <c r="N346" s="259"/>
      <c r="O346" s="259">
        <v>-33430.54</v>
      </c>
    </row>
    <row r="347" spans="1:15" x14ac:dyDescent="0.25">
      <c r="A347" s="279"/>
      <c r="B347" s="279"/>
      <c r="C347" s="279"/>
      <c r="D347" s="279"/>
      <c r="E347" s="279"/>
      <c r="F347" s="279" t="s">
        <v>385</v>
      </c>
      <c r="G347" s="280">
        <v>43508</v>
      </c>
      <c r="H347" s="279" t="s">
        <v>389</v>
      </c>
      <c r="I347" s="281"/>
      <c r="J347" s="279" t="s">
        <v>358</v>
      </c>
      <c r="K347" s="279" t="s">
        <v>1165</v>
      </c>
      <c r="L347" s="279" t="s">
        <v>293</v>
      </c>
      <c r="M347" s="259">
        <v>3708.9</v>
      </c>
      <c r="N347" s="259"/>
      <c r="O347" s="259">
        <v>-29721.64</v>
      </c>
    </row>
    <row r="348" spans="1:15" x14ac:dyDescent="0.25">
      <c r="A348" s="279"/>
      <c r="B348" s="279"/>
      <c r="C348" s="279"/>
      <c r="D348" s="279"/>
      <c r="E348" s="279"/>
      <c r="F348" s="279" t="s">
        <v>461</v>
      </c>
      <c r="G348" s="280">
        <v>43508</v>
      </c>
      <c r="H348" s="279" t="s">
        <v>1393</v>
      </c>
      <c r="I348" s="281"/>
      <c r="J348" s="279" t="s">
        <v>355</v>
      </c>
      <c r="K348" s="279" t="s">
        <v>1394</v>
      </c>
      <c r="L348" s="279" t="s">
        <v>402</v>
      </c>
      <c r="M348" s="259"/>
      <c r="N348" s="259">
        <v>1071.7</v>
      </c>
      <c r="O348" s="259">
        <v>-30793.34</v>
      </c>
    </row>
    <row r="349" spans="1:15" x14ac:dyDescent="0.25">
      <c r="A349" s="279"/>
      <c r="B349" s="279"/>
      <c r="C349" s="279"/>
      <c r="D349" s="279"/>
      <c r="E349" s="279"/>
      <c r="F349" s="279" t="s">
        <v>461</v>
      </c>
      <c r="G349" s="280">
        <v>43509</v>
      </c>
      <c r="H349" s="279" t="s">
        <v>1395</v>
      </c>
      <c r="I349" s="281"/>
      <c r="J349" s="279" t="s">
        <v>352</v>
      </c>
      <c r="K349" s="279" t="s">
        <v>1396</v>
      </c>
      <c r="L349" s="279" t="s">
        <v>402</v>
      </c>
      <c r="M349" s="259"/>
      <c r="N349" s="259">
        <v>45.1</v>
      </c>
      <c r="O349" s="259">
        <v>-30838.44</v>
      </c>
    </row>
    <row r="350" spans="1:15" x14ac:dyDescent="0.25">
      <c r="A350" s="279"/>
      <c r="B350" s="279"/>
      <c r="C350" s="279"/>
      <c r="D350" s="279"/>
      <c r="E350" s="279"/>
      <c r="F350" s="279" t="s">
        <v>461</v>
      </c>
      <c r="G350" s="280">
        <v>43509</v>
      </c>
      <c r="H350" s="279" t="s">
        <v>1160</v>
      </c>
      <c r="I350" s="281"/>
      <c r="J350" s="279" t="s">
        <v>411</v>
      </c>
      <c r="K350" s="279" t="s">
        <v>1397</v>
      </c>
      <c r="L350" s="279" t="s">
        <v>330</v>
      </c>
      <c r="M350" s="259"/>
      <c r="N350" s="259">
        <v>3579.67</v>
      </c>
      <c r="O350" s="259">
        <v>-34418.11</v>
      </c>
    </row>
    <row r="351" spans="1:15" x14ac:dyDescent="0.25">
      <c r="A351" s="279"/>
      <c r="B351" s="279"/>
      <c r="C351" s="279"/>
      <c r="D351" s="279"/>
      <c r="E351" s="279"/>
      <c r="F351" s="279" t="s">
        <v>461</v>
      </c>
      <c r="G351" s="280">
        <v>43509</v>
      </c>
      <c r="H351" s="279" t="s">
        <v>1398</v>
      </c>
      <c r="I351" s="281"/>
      <c r="J351" s="279" t="s">
        <v>410</v>
      </c>
      <c r="K351" s="279" t="s">
        <v>1399</v>
      </c>
      <c r="L351" s="279" t="s">
        <v>119</v>
      </c>
      <c r="M351" s="259"/>
      <c r="N351" s="259">
        <v>277.8</v>
      </c>
      <c r="O351" s="259">
        <v>-34695.910000000003</v>
      </c>
    </row>
    <row r="352" spans="1:15" x14ac:dyDescent="0.25">
      <c r="A352" s="279"/>
      <c r="B352" s="279"/>
      <c r="C352" s="279"/>
      <c r="D352" s="279"/>
      <c r="E352" s="279"/>
      <c r="F352" s="279" t="s">
        <v>461</v>
      </c>
      <c r="G352" s="280">
        <v>43509</v>
      </c>
      <c r="H352" s="279" t="s">
        <v>1400</v>
      </c>
      <c r="I352" s="281"/>
      <c r="J352" s="279" t="s">
        <v>1036</v>
      </c>
      <c r="K352" s="279" t="s">
        <v>1401</v>
      </c>
      <c r="L352" s="279" t="s">
        <v>402</v>
      </c>
      <c r="M352" s="259"/>
      <c r="N352" s="259">
        <v>24571.06</v>
      </c>
      <c r="O352" s="259">
        <v>-59266.97</v>
      </c>
    </row>
    <row r="353" spans="1:15" x14ac:dyDescent="0.25">
      <c r="A353" s="279"/>
      <c r="B353" s="279"/>
      <c r="C353" s="279"/>
      <c r="D353" s="279"/>
      <c r="E353" s="279"/>
      <c r="F353" s="279" t="s">
        <v>461</v>
      </c>
      <c r="G353" s="280">
        <v>43509</v>
      </c>
      <c r="H353" s="279" t="s">
        <v>1402</v>
      </c>
      <c r="I353" s="281"/>
      <c r="J353" s="279" t="s">
        <v>354</v>
      </c>
      <c r="K353" s="279" t="s">
        <v>1403</v>
      </c>
      <c r="L353" s="279" t="s">
        <v>257</v>
      </c>
      <c r="M353" s="259"/>
      <c r="N353" s="259">
        <v>113.9</v>
      </c>
      <c r="O353" s="259">
        <v>-59380.87</v>
      </c>
    </row>
    <row r="354" spans="1:15" x14ac:dyDescent="0.25">
      <c r="A354" s="279"/>
      <c r="B354" s="279"/>
      <c r="C354" s="279"/>
      <c r="D354" s="279"/>
      <c r="E354" s="279"/>
      <c r="F354" s="279" t="s">
        <v>461</v>
      </c>
      <c r="G354" s="280">
        <v>43509</v>
      </c>
      <c r="H354" s="279" t="s">
        <v>1404</v>
      </c>
      <c r="I354" s="281"/>
      <c r="J354" s="279" t="s">
        <v>355</v>
      </c>
      <c r="K354" s="279" t="s">
        <v>1405</v>
      </c>
      <c r="L354" s="279" t="s">
        <v>402</v>
      </c>
      <c r="M354" s="259"/>
      <c r="N354" s="259">
        <v>1079.4000000000001</v>
      </c>
      <c r="O354" s="259">
        <v>-60460.27</v>
      </c>
    </row>
    <row r="355" spans="1:15" x14ac:dyDescent="0.25">
      <c r="A355" s="279"/>
      <c r="B355" s="279"/>
      <c r="C355" s="279"/>
      <c r="D355" s="279"/>
      <c r="E355" s="279"/>
      <c r="F355" s="279" t="s">
        <v>385</v>
      </c>
      <c r="G355" s="280">
        <v>43510</v>
      </c>
      <c r="H355" s="279" t="s">
        <v>407</v>
      </c>
      <c r="I355" s="281"/>
      <c r="J355" s="279" t="s">
        <v>1156</v>
      </c>
      <c r="K355" s="279" t="s">
        <v>1309</v>
      </c>
      <c r="L355" s="279" t="s">
        <v>300</v>
      </c>
      <c r="M355" s="259">
        <v>1468</v>
      </c>
      <c r="N355" s="259"/>
      <c r="O355" s="259">
        <v>-58992.27</v>
      </c>
    </row>
    <row r="356" spans="1:15" x14ac:dyDescent="0.25">
      <c r="A356" s="279"/>
      <c r="B356" s="279"/>
      <c r="C356" s="279"/>
      <c r="D356" s="279"/>
      <c r="E356" s="279"/>
      <c r="F356" s="279" t="s">
        <v>385</v>
      </c>
      <c r="G356" s="280">
        <v>43510</v>
      </c>
      <c r="H356" s="279" t="s">
        <v>407</v>
      </c>
      <c r="I356" s="281"/>
      <c r="J356" s="279" t="s">
        <v>355</v>
      </c>
      <c r="K356" s="279" t="s">
        <v>1310</v>
      </c>
      <c r="L356" s="279" t="s">
        <v>300</v>
      </c>
      <c r="M356" s="259">
        <v>1025.5</v>
      </c>
      <c r="N356" s="259"/>
      <c r="O356" s="259">
        <v>-57966.77</v>
      </c>
    </row>
    <row r="357" spans="1:15" x14ac:dyDescent="0.25">
      <c r="A357" s="279"/>
      <c r="B357" s="279"/>
      <c r="C357" s="279"/>
      <c r="D357" s="279"/>
      <c r="E357" s="279"/>
      <c r="F357" s="279" t="s">
        <v>385</v>
      </c>
      <c r="G357" s="280">
        <v>43510</v>
      </c>
      <c r="H357" s="279" t="s">
        <v>407</v>
      </c>
      <c r="I357" s="281"/>
      <c r="J357" s="279" t="s">
        <v>354</v>
      </c>
      <c r="K357" s="279" t="s">
        <v>1311</v>
      </c>
      <c r="L357" s="279" t="s">
        <v>300</v>
      </c>
      <c r="M357" s="259">
        <v>237</v>
      </c>
      <c r="N357" s="259"/>
      <c r="O357" s="259">
        <v>-57729.77</v>
      </c>
    </row>
    <row r="358" spans="1:15" x14ac:dyDescent="0.25">
      <c r="A358" s="279"/>
      <c r="B358" s="279"/>
      <c r="C358" s="279"/>
      <c r="D358" s="279"/>
      <c r="E358" s="279"/>
      <c r="F358" s="279" t="s">
        <v>385</v>
      </c>
      <c r="G358" s="280">
        <v>43510</v>
      </c>
      <c r="H358" s="279" t="s">
        <v>407</v>
      </c>
      <c r="I358" s="281"/>
      <c r="J358" s="279" t="s">
        <v>355</v>
      </c>
      <c r="K358" s="279" t="s">
        <v>1312</v>
      </c>
      <c r="L358" s="279" t="s">
        <v>300</v>
      </c>
      <c r="M358" s="259">
        <v>994</v>
      </c>
      <c r="N358" s="259"/>
      <c r="O358" s="259">
        <v>-56735.77</v>
      </c>
    </row>
    <row r="359" spans="1:15" x14ac:dyDescent="0.25">
      <c r="A359" s="279"/>
      <c r="B359" s="279"/>
      <c r="C359" s="279"/>
      <c r="D359" s="279"/>
      <c r="E359" s="279"/>
      <c r="F359" s="279" t="s">
        <v>385</v>
      </c>
      <c r="G359" s="280">
        <v>43510</v>
      </c>
      <c r="H359" s="279" t="s">
        <v>407</v>
      </c>
      <c r="I359" s="281"/>
      <c r="J359" s="279" t="s">
        <v>355</v>
      </c>
      <c r="K359" s="279" t="s">
        <v>1313</v>
      </c>
      <c r="L359" s="279" t="s">
        <v>300</v>
      </c>
      <c r="M359" s="259">
        <v>998.2</v>
      </c>
      <c r="N359" s="259"/>
      <c r="O359" s="259">
        <v>-55737.57</v>
      </c>
    </row>
    <row r="360" spans="1:15" x14ac:dyDescent="0.25">
      <c r="A360" s="279"/>
      <c r="B360" s="279"/>
      <c r="C360" s="279"/>
      <c r="D360" s="279"/>
      <c r="E360" s="279"/>
      <c r="F360" s="279" t="s">
        <v>385</v>
      </c>
      <c r="G360" s="280">
        <v>43510</v>
      </c>
      <c r="H360" s="279" t="s">
        <v>407</v>
      </c>
      <c r="I360" s="281"/>
      <c r="J360" s="279" t="s">
        <v>355</v>
      </c>
      <c r="K360" s="279" t="s">
        <v>1314</v>
      </c>
      <c r="L360" s="279" t="s">
        <v>300</v>
      </c>
      <c r="M360" s="259">
        <v>1080.0999999999999</v>
      </c>
      <c r="N360" s="259"/>
      <c r="O360" s="259">
        <v>-54657.47</v>
      </c>
    </row>
    <row r="361" spans="1:15" x14ac:dyDescent="0.25">
      <c r="A361" s="279"/>
      <c r="B361" s="279"/>
      <c r="C361" s="279"/>
      <c r="D361" s="279"/>
      <c r="E361" s="279"/>
      <c r="F361" s="279" t="s">
        <v>385</v>
      </c>
      <c r="G361" s="280">
        <v>43510</v>
      </c>
      <c r="H361" s="279" t="s">
        <v>407</v>
      </c>
      <c r="I361" s="281"/>
      <c r="J361" s="279" t="s">
        <v>1047</v>
      </c>
      <c r="K361" s="279" t="s">
        <v>1315</v>
      </c>
      <c r="L361" s="279" t="s">
        <v>300</v>
      </c>
      <c r="M361" s="259">
        <v>4947</v>
      </c>
      <c r="N361" s="259"/>
      <c r="O361" s="259">
        <v>-49710.47</v>
      </c>
    </row>
    <row r="362" spans="1:15" x14ac:dyDescent="0.25">
      <c r="A362" s="279"/>
      <c r="B362" s="279"/>
      <c r="C362" s="279"/>
      <c r="D362" s="279"/>
      <c r="E362" s="279"/>
      <c r="F362" s="279" t="s">
        <v>385</v>
      </c>
      <c r="G362" s="280">
        <v>43510</v>
      </c>
      <c r="H362" s="279" t="s">
        <v>407</v>
      </c>
      <c r="I362" s="281"/>
      <c r="J362" s="279" t="s">
        <v>355</v>
      </c>
      <c r="K362" s="279" t="s">
        <v>1316</v>
      </c>
      <c r="L362" s="279" t="s">
        <v>300</v>
      </c>
      <c r="M362" s="259">
        <v>1059.0999999999999</v>
      </c>
      <c r="N362" s="259"/>
      <c r="O362" s="259">
        <v>-48651.37</v>
      </c>
    </row>
    <row r="363" spans="1:15" x14ac:dyDescent="0.25">
      <c r="A363" s="279"/>
      <c r="B363" s="279"/>
      <c r="C363" s="279"/>
      <c r="D363" s="279"/>
      <c r="E363" s="279"/>
      <c r="F363" s="279" t="s">
        <v>385</v>
      </c>
      <c r="G363" s="280">
        <v>43510</v>
      </c>
      <c r="H363" s="279" t="s">
        <v>407</v>
      </c>
      <c r="I363" s="281"/>
      <c r="J363" s="279" t="s">
        <v>355</v>
      </c>
      <c r="K363" s="279" t="s">
        <v>1317</v>
      </c>
      <c r="L363" s="279" t="s">
        <v>300</v>
      </c>
      <c r="M363" s="259">
        <v>1101.0999999999999</v>
      </c>
      <c r="N363" s="259"/>
      <c r="O363" s="259">
        <v>-47550.27</v>
      </c>
    </row>
    <row r="364" spans="1:15" x14ac:dyDescent="0.25">
      <c r="A364" s="279"/>
      <c r="B364" s="279"/>
      <c r="C364" s="279"/>
      <c r="D364" s="279"/>
      <c r="E364" s="279"/>
      <c r="F364" s="279" t="s">
        <v>385</v>
      </c>
      <c r="G364" s="280">
        <v>43510</v>
      </c>
      <c r="H364" s="279" t="s">
        <v>407</v>
      </c>
      <c r="I364" s="281"/>
      <c r="J364" s="279" t="s">
        <v>1038</v>
      </c>
      <c r="K364" s="279" t="s">
        <v>1318</v>
      </c>
      <c r="L364" s="279" t="s">
        <v>300</v>
      </c>
      <c r="M364" s="259">
        <v>314</v>
      </c>
      <c r="N364" s="259"/>
      <c r="O364" s="259">
        <v>-47236.27</v>
      </c>
    </row>
    <row r="365" spans="1:15" x14ac:dyDescent="0.25">
      <c r="A365" s="279"/>
      <c r="B365" s="279"/>
      <c r="C365" s="279"/>
      <c r="D365" s="279"/>
      <c r="E365" s="279"/>
      <c r="F365" s="279" t="s">
        <v>1370</v>
      </c>
      <c r="G365" s="280">
        <v>43510</v>
      </c>
      <c r="H365" s="279" t="s">
        <v>389</v>
      </c>
      <c r="I365" s="281"/>
      <c r="J365" s="279" t="s">
        <v>1124</v>
      </c>
      <c r="K365" s="279" t="s">
        <v>1163</v>
      </c>
      <c r="L365" s="279" t="s">
        <v>327</v>
      </c>
      <c r="M365" s="259">
        <v>307.49</v>
      </c>
      <c r="N365" s="259"/>
      <c r="O365" s="259">
        <v>-46928.78</v>
      </c>
    </row>
    <row r="366" spans="1:15" x14ac:dyDescent="0.25">
      <c r="A366" s="279"/>
      <c r="B366" s="279"/>
      <c r="C366" s="279"/>
      <c r="D366" s="279"/>
      <c r="E366" s="279"/>
      <c r="F366" s="279" t="s">
        <v>461</v>
      </c>
      <c r="G366" s="280">
        <v>43510</v>
      </c>
      <c r="H366" s="279" t="s">
        <v>1406</v>
      </c>
      <c r="I366" s="281"/>
      <c r="J366" s="279" t="s">
        <v>356</v>
      </c>
      <c r="K366" s="279" t="s">
        <v>1407</v>
      </c>
      <c r="L366" s="279" t="s">
        <v>330</v>
      </c>
      <c r="M366" s="259"/>
      <c r="N366" s="259">
        <v>744.33</v>
      </c>
      <c r="O366" s="259">
        <v>-47673.11</v>
      </c>
    </row>
    <row r="367" spans="1:15" x14ac:dyDescent="0.25">
      <c r="A367" s="279"/>
      <c r="B367" s="279"/>
      <c r="C367" s="279"/>
      <c r="D367" s="279"/>
      <c r="E367" s="279"/>
      <c r="F367" s="279" t="s">
        <v>461</v>
      </c>
      <c r="G367" s="280">
        <v>43510</v>
      </c>
      <c r="H367" s="279" t="s">
        <v>1408</v>
      </c>
      <c r="I367" s="281"/>
      <c r="J367" s="279" t="s">
        <v>355</v>
      </c>
      <c r="K367" s="279" t="s">
        <v>1409</v>
      </c>
      <c r="L367" s="279" t="s">
        <v>402</v>
      </c>
      <c r="M367" s="259"/>
      <c r="N367" s="259">
        <v>954.8</v>
      </c>
      <c r="O367" s="259">
        <v>-48627.91</v>
      </c>
    </row>
    <row r="368" spans="1:15" x14ac:dyDescent="0.25">
      <c r="A368" s="279"/>
      <c r="B368" s="279"/>
      <c r="C368" s="279"/>
      <c r="D368" s="279"/>
      <c r="E368" s="279"/>
      <c r="F368" s="279" t="s">
        <v>461</v>
      </c>
      <c r="G368" s="280">
        <v>43511</v>
      </c>
      <c r="H368" s="279" t="s">
        <v>1198</v>
      </c>
      <c r="I368" s="281"/>
      <c r="J368" s="279" t="s">
        <v>229</v>
      </c>
      <c r="K368" s="279" t="s">
        <v>1410</v>
      </c>
      <c r="L368" s="279" t="s">
        <v>226</v>
      </c>
      <c r="M368" s="259"/>
      <c r="N368" s="259">
        <v>3382.37</v>
      </c>
      <c r="O368" s="259">
        <v>-52010.28</v>
      </c>
    </row>
    <row r="369" spans="1:15" x14ac:dyDescent="0.25">
      <c r="A369" s="279"/>
      <c r="B369" s="279"/>
      <c r="C369" s="279"/>
      <c r="D369" s="279"/>
      <c r="E369" s="279"/>
      <c r="F369" s="279" t="s">
        <v>385</v>
      </c>
      <c r="G369" s="280">
        <v>43515</v>
      </c>
      <c r="H369" s="279" t="s">
        <v>407</v>
      </c>
      <c r="I369" s="281"/>
      <c r="J369" s="279" t="s">
        <v>355</v>
      </c>
      <c r="K369" s="279" t="s">
        <v>1319</v>
      </c>
      <c r="L369" s="279" t="s">
        <v>300</v>
      </c>
      <c r="M369" s="259">
        <v>1145.2</v>
      </c>
      <c r="N369" s="259"/>
      <c r="O369" s="259">
        <v>-50865.08</v>
      </c>
    </row>
    <row r="370" spans="1:15" x14ac:dyDescent="0.25">
      <c r="A370" s="279"/>
      <c r="B370" s="279"/>
      <c r="C370" s="279"/>
      <c r="D370" s="279"/>
      <c r="E370" s="279"/>
      <c r="F370" s="279" t="s">
        <v>385</v>
      </c>
      <c r="G370" s="280">
        <v>43515</v>
      </c>
      <c r="H370" s="279" t="s">
        <v>407</v>
      </c>
      <c r="I370" s="281"/>
      <c r="J370" s="279" t="s">
        <v>355</v>
      </c>
      <c r="K370" s="279" t="s">
        <v>1320</v>
      </c>
      <c r="L370" s="279" t="s">
        <v>300</v>
      </c>
      <c r="M370" s="259">
        <v>1043</v>
      </c>
      <c r="N370" s="259"/>
      <c r="O370" s="259">
        <v>-49822.080000000002</v>
      </c>
    </row>
    <row r="371" spans="1:15" x14ac:dyDescent="0.25">
      <c r="A371" s="279"/>
      <c r="B371" s="279"/>
      <c r="C371" s="279"/>
      <c r="D371" s="279"/>
      <c r="E371" s="279"/>
      <c r="F371" s="279" t="s">
        <v>385</v>
      </c>
      <c r="G371" s="280">
        <v>43515</v>
      </c>
      <c r="H371" s="279" t="s">
        <v>407</v>
      </c>
      <c r="I371" s="281"/>
      <c r="J371" s="279" t="s">
        <v>1127</v>
      </c>
      <c r="K371" s="279" t="s">
        <v>1321</v>
      </c>
      <c r="L371" s="279" t="s">
        <v>300</v>
      </c>
      <c r="M371" s="259">
        <v>784</v>
      </c>
      <c r="N371" s="259"/>
      <c r="O371" s="259">
        <v>-49038.080000000002</v>
      </c>
    </row>
    <row r="372" spans="1:15" x14ac:dyDescent="0.25">
      <c r="A372" s="279"/>
      <c r="B372" s="279"/>
      <c r="C372" s="279"/>
      <c r="D372" s="279"/>
      <c r="E372" s="279"/>
      <c r="F372" s="279" t="s">
        <v>385</v>
      </c>
      <c r="G372" s="280">
        <v>43515</v>
      </c>
      <c r="H372" s="279" t="s">
        <v>407</v>
      </c>
      <c r="I372" s="281"/>
      <c r="J372" s="279" t="s">
        <v>355</v>
      </c>
      <c r="K372" s="279" t="s">
        <v>1322</v>
      </c>
      <c r="L372" s="279" t="s">
        <v>300</v>
      </c>
      <c r="M372" s="259">
        <v>1053.5</v>
      </c>
      <c r="N372" s="259"/>
      <c r="O372" s="259">
        <v>-47984.58</v>
      </c>
    </row>
    <row r="373" spans="1:15" x14ac:dyDescent="0.25">
      <c r="A373" s="279"/>
      <c r="B373" s="279"/>
      <c r="C373" s="279"/>
      <c r="D373" s="279"/>
      <c r="E373" s="279"/>
      <c r="F373" s="279" t="s">
        <v>385</v>
      </c>
      <c r="G373" s="280">
        <v>43515</v>
      </c>
      <c r="H373" s="279" t="s">
        <v>407</v>
      </c>
      <c r="I373" s="281"/>
      <c r="J373" s="279" t="s">
        <v>355</v>
      </c>
      <c r="K373" s="279" t="s">
        <v>1323</v>
      </c>
      <c r="L373" s="279" t="s">
        <v>300</v>
      </c>
      <c r="M373" s="259">
        <v>1047.9000000000001</v>
      </c>
      <c r="N373" s="259"/>
      <c r="O373" s="259">
        <v>-46936.68</v>
      </c>
    </row>
    <row r="374" spans="1:15" x14ac:dyDescent="0.25">
      <c r="A374" s="279"/>
      <c r="B374" s="279"/>
      <c r="C374" s="279"/>
      <c r="D374" s="279"/>
      <c r="E374" s="279"/>
      <c r="F374" s="279" t="s">
        <v>385</v>
      </c>
      <c r="G374" s="280">
        <v>43515</v>
      </c>
      <c r="H374" s="279" t="s">
        <v>407</v>
      </c>
      <c r="I374" s="281"/>
      <c r="J374" s="279" t="s">
        <v>1324</v>
      </c>
      <c r="K374" s="279" t="s">
        <v>1325</v>
      </c>
      <c r="L374" s="279" t="s">
        <v>300</v>
      </c>
      <c r="M374" s="259">
        <v>260</v>
      </c>
      <c r="N374" s="259"/>
      <c r="O374" s="259">
        <v>-46676.68</v>
      </c>
    </row>
    <row r="375" spans="1:15" x14ac:dyDescent="0.25">
      <c r="A375" s="279"/>
      <c r="B375" s="279"/>
      <c r="C375" s="279"/>
      <c r="D375" s="279"/>
      <c r="E375" s="279"/>
      <c r="F375" s="279" t="s">
        <v>385</v>
      </c>
      <c r="G375" s="280">
        <v>43515</v>
      </c>
      <c r="H375" s="279" t="s">
        <v>407</v>
      </c>
      <c r="I375" s="281"/>
      <c r="J375" s="279" t="s">
        <v>1324</v>
      </c>
      <c r="K375" s="279" t="s">
        <v>1326</v>
      </c>
      <c r="L375" s="279" t="s">
        <v>300</v>
      </c>
      <c r="M375" s="259">
        <v>260</v>
      </c>
      <c r="N375" s="259"/>
      <c r="O375" s="259">
        <v>-46416.68</v>
      </c>
    </row>
    <row r="376" spans="1:15" x14ac:dyDescent="0.25">
      <c r="A376" s="279"/>
      <c r="B376" s="279"/>
      <c r="C376" s="279"/>
      <c r="D376" s="279"/>
      <c r="E376" s="279"/>
      <c r="F376" s="279" t="s">
        <v>385</v>
      </c>
      <c r="G376" s="280">
        <v>43515</v>
      </c>
      <c r="H376" s="279" t="s">
        <v>407</v>
      </c>
      <c r="I376" s="281"/>
      <c r="J376" s="279" t="s">
        <v>1327</v>
      </c>
      <c r="K376" s="279" t="s">
        <v>1328</v>
      </c>
      <c r="L376" s="279" t="s">
        <v>300</v>
      </c>
      <c r="M376" s="259">
        <v>900</v>
      </c>
      <c r="N376" s="259"/>
      <c r="O376" s="259">
        <v>-45516.68</v>
      </c>
    </row>
    <row r="377" spans="1:15" x14ac:dyDescent="0.25">
      <c r="A377" s="279"/>
      <c r="B377" s="279"/>
      <c r="C377" s="279"/>
      <c r="D377" s="279"/>
      <c r="E377" s="279"/>
      <c r="F377" s="279" t="s">
        <v>461</v>
      </c>
      <c r="G377" s="280">
        <v>43515</v>
      </c>
      <c r="H377" s="279" t="s">
        <v>1202</v>
      </c>
      <c r="I377" s="281"/>
      <c r="J377" s="279" t="s">
        <v>1126</v>
      </c>
      <c r="K377" s="279" t="s">
        <v>1411</v>
      </c>
      <c r="L377" s="279" t="s">
        <v>260</v>
      </c>
      <c r="M377" s="259"/>
      <c r="N377" s="259">
        <v>454.77</v>
      </c>
      <c r="O377" s="259">
        <v>-45971.45</v>
      </c>
    </row>
    <row r="378" spans="1:15" x14ac:dyDescent="0.25">
      <c r="A378" s="279"/>
      <c r="B378" s="279"/>
      <c r="C378" s="279"/>
      <c r="D378" s="279"/>
      <c r="E378" s="279"/>
      <c r="F378" s="279" t="s">
        <v>461</v>
      </c>
      <c r="G378" s="280">
        <v>43515</v>
      </c>
      <c r="H378" s="279" t="s">
        <v>1187</v>
      </c>
      <c r="I378" s="281"/>
      <c r="J378" s="279" t="s">
        <v>355</v>
      </c>
      <c r="K378" s="279" t="s">
        <v>1412</v>
      </c>
      <c r="L378" s="279" t="s">
        <v>402</v>
      </c>
      <c r="M378" s="259"/>
      <c r="N378" s="259">
        <v>987.7</v>
      </c>
      <c r="O378" s="259">
        <v>-46959.15</v>
      </c>
    </row>
    <row r="379" spans="1:15" x14ac:dyDescent="0.25">
      <c r="A379" s="279"/>
      <c r="B379" s="279"/>
      <c r="C379" s="279"/>
      <c r="D379" s="279"/>
      <c r="E379" s="279"/>
      <c r="F379" s="279" t="s">
        <v>461</v>
      </c>
      <c r="G379" s="280">
        <v>43516</v>
      </c>
      <c r="H379" s="279" t="s">
        <v>1207</v>
      </c>
      <c r="I379" s="281"/>
      <c r="J379" s="279" t="s">
        <v>353</v>
      </c>
      <c r="K379" s="279" t="s">
        <v>1413</v>
      </c>
      <c r="L379" s="279" t="s">
        <v>241</v>
      </c>
      <c r="M379" s="259"/>
      <c r="N379" s="259">
        <v>400</v>
      </c>
      <c r="O379" s="259">
        <v>-47359.15</v>
      </c>
    </row>
    <row r="380" spans="1:15" x14ac:dyDescent="0.25">
      <c r="A380" s="279"/>
      <c r="B380" s="279"/>
      <c r="C380" s="279"/>
      <c r="D380" s="279"/>
      <c r="E380" s="279"/>
      <c r="F380" s="279" t="s">
        <v>461</v>
      </c>
      <c r="G380" s="280">
        <v>43516</v>
      </c>
      <c r="H380" s="279" t="s">
        <v>1200</v>
      </c>
      <c r="I380" s="281"/>
      <c r="J380" s="279" t="s">
        <v>359</v>
      </c>
      <c r="K380" s="279" t="s">
        <v>1414</v>
      </c>
      <c r="L380" s="279" t="s">
        <v>402</v>
      </c>
      <c r="M380" s="259"/>
      <c r="N380" s="259">
        <v>104.66</v>
      </c>
      <c r="O380" s="259">
        <v>-47463.81</v>
      </c>
    </row>
    <row r="381" spans="1:15" x14ac:dyDescent="0.25">
      <c r="A381" s="279"/>
      <c r="B381" s="279"/>
      <c r="C381" s="279"/>
      <c r="D381" s="279"/>
      <c r="E381" s="279"/>
      <c r="F381" s="279" t="s">
        <v>461</v>
      </c>
      <c r="G381" s="280">
        <v>43516</v>
      </c>
      <c r="H381" s="279" t="s">
        <v>1201</v>
      </c>
      <c r="I381" s="281"/>
      <c r="J381" s="279" t="s">
        <v>359</v>
      </c>
      <c r="K381" s="279" t="s">
        <v>1414</v>
      </c>
      <c r="L381" s="279" t="s">
        <v>402</v>
      </c>
      <c r="M381" s="259"/>
      <c r="N381" s="259">
        <v>89.59</v>
      </c>
      <c r="O381" s="259">
        <v>-47553.4</v>
      </c>
    </row>
    <row r="382" spans="1:15" x14ac:dyDescent="0.25">
      <c r="A382" s="279"/>
      <c r="B382" s="279"/>
      <c r="C382" s="279"/>
      <c r="D382" s="279"/>
      <c r="E382" s="279"/>
      <c r="F382" s="279" t="s">
        <v>461</v>
      </c>
      <c r="G382" s="280">
        <v>43516</v>
      </c>
      <c r="H382" s="279" t="s">
        <v>1188</v>
      </c>
      <c r="I382" s="281"/>
      <c r="J382" s="279" t="s">
        <v>355</v>
      </c>
      <c r="K382" s="279" t="s">
        <v>1415</v>
      </c>
      <c r="L382" s="279" t="s">
        <v>402</v>
      </c>
      <c r="M382" s="259"/>
      <c r="N382" s="259">
        <v>1026.2</v>
      </c>
      <c r="O382" s="259">
        <v>-48579.6</v>
      </c>
    </row>
    <row r="383" spans="1:15" x14ac:dyDescent="0.25">
      <c r="A383" s="279"/>
      <c r="B383" s="279"/>
      <c r="C383" s="279"/>
      <c r="D383" s="279"/>
      <c r="E383" s="279"/>
      <c r="F383" s="279" t="s">
        <v>385</v>
      </c>
      <c r="G383" s="280">
        <v>43517</v>
      </c>
      <c r="H383" s="279" t="s">
        <v>407</v>
      </c>
      <c r="I383" s="281"/>
      <c r="J383" s="279" t="s">
        <v>352</v>
      </c>
      <c r="K383" s="279" t="s">
        <v>1329</v>
      </c>
      <c r="L383" s="279" t="s">
        <v>300</v>
      </c>
      <c r="M383" s="259">
        <v>45.1</v>
      </c>
      <c r="N383" s="259"/>
      <c r="O383" s="259">
        <v>-48534.5</v>
      </c>
    </row>
    <row r="384" spans="1:15" x14ac:dyDescent="0.25">
      <c r="A384" s="279"/>
      <c r="B384" s="279"/>
      <c r="C384" s="279"/>
      <c r="D384" s="279"/>
      <c r="E384" s="279"/>
      <c r="F384" s="279" t="s">
        <v>385</v>
      </c>
      <c r="G384" s="280">
        <v>43517</v>
      </c>
      <c r="H384" s="279" t="s">
        <v>407</v>
      </c>
      <c r="I384" s="281"/>
      <c r="J384" s="279" t="s">
        <v>352</v>
      </c>
      <c r="K384" s="279" t="s">
        <v>1330</v>
      </c>
      <c r="L384" s="279" t="s">
        <v>300</v>
      </c>
      <c r="M384" s="259">
        <v>5500</v>
      </c>
      <c r="N384" s="259"/>
      <c r="O384" s="259">
        <v>-43034.5</v>
      </c>
    </row>
    <row r="385" spans="1:15" x14ac:dyDescent="0.25">
      <c r="A385" s="279"/>
      <c r="B385" s="279"/>
      <c r="C385" s="279"/>
      <c r="D385" s="279"/>
      <c r="E385" s="279"/>
      <c r="F385" s="279" t="s">
        <v>385</v>
      </c>
      <c r="G385" s="280">
        <v>43517</v>
      </c>
      <c r="H385" s="279" t="s">
        <v>407</v>
      </c>
      <c r="I385" s="281"/>
      <c r="J385" s="279" t="s">
        <v>354</v>
      </c>
      <c r="K385" s="279" t="s">
        <v>1331</v>
      </c>
      <c r="L385" s="279" t="s">
        <v>300</v>
      </c>
      <c r="M385" s="259">
        <v>113.9</v>
      </c>
      <c r="N385" s="259"/>
      <c r="O385" s="259">
        <v>-42920.6</v>
      </c>
    </row>
    <row r="386" spans="1:15" x14ac:dyDescent="0.25">
      <c r="A386" s="279"/>
      <c r="B386" s="279"/>
      <c r="C386" s="279"/>
      <c r="D386" s="279"/>
      <c r="E386" s="279"/>
      <c r="F386" s="279" t="s">
        <v>385</v>
      </c>
      <c r="G386" s="280">
        <v>43517</v>
      </c>
      <c r="H386" s="279" t="s">
        <v>389</v>
      </c>
      <c r="I386" s="281"/>
      <c r="J386" s="279" t="s">
        <v>1154</v>
      </c>
      <c r="K386" s="279" t="s">
        <v>1239</v>
      </c>
      <c r="L386" s="279" t="s">
        <v>293</v>
      </c>
      <c r="M386" s="259">
        <v>61.33</v>
      </c>
      <c r="N386" s="259"/>
      <c r="O386" s="259">
        <v>-42859.27</v>
      </c>
    </row>
    <row r="387" spans="1:15" x14ac:dyDescent="0.25">
      <c r="A387" s="279"/>
      <c r="B387" s="279"/>
      <c r="C387" s="279"/>
      <c r="D387" s="279"/>
      <c r="E387" s="279"/>
      <c r="F387" s="279" t="s">
        <v>461</v>
      </c>
      <c r="G387" s="280">
        <v>43517</v>
      </c>
      <c r="H387" s="279" t="s">
        <v>1189</v>
      </c>
      <c r="I387" s="281"/>
      <c r="J387" s="279" t="s">
        <v>355</v>
      </c>
      <c r="K387" s="279" t="s">
        <v>1416</v>
      </c>
      <c r="L387" s="279" t="s">
        <v>402</v>
      </c>
      <c r="M387" s="259"/>
      <c r="N387" s="259">
        <v>1181.5999999999999</v>
      </c>
      <c r="O387" s="259">
        <v>-44040.87</v>
      </c>
    </row>
    <row r="388" spans="1:15" x14ac:dyDescent="0.25">
      <c r="A388" s="279"/>
      <c r="B388" s="279"/>
      <c r="C388" s="279"/>
      <c r="D388" s="279"/>
      <c r="E388" s="279"/>
      <c r="F388" s="279" t="s">
        <v>385</v>
      </c>
      <c r="G388" s="280">
        <v>43518</v>
      </c>
      <c r="H388" s="279" t="s">
        <v>407</v>
      </c>
      <c r="I388" s="281"/>
      <c r="J388" s="279" t="s">
        <v>1128</v>
      </c>
      <c r="K388" s="279" t="s">
        <v>1332</v>
      </c>
      <c r="L388" s="279" t="s">
        <v>300</v>
      </c>
      <c r="M388" s="259">
        <v>373.25</v>
      </c>
      <c r="N388" s="259"/>
      <c r="O388" s="259">
        <v>-43667.62</v>
      </c>
    </row>
    <row r="389" spans="1:15" x14ac:dyDescent="0.25">
      <c r="A389" s="279"/>
      <c r="B389" s="279"/>
      <c r="C389" s="279"/>
      <c r="D389" s="279"/>
      <c r="E389" s="279"/>
      <c r="F389" s="279" t="s">
        <v>385</v>
      </c>
      <c r="G389" s="280">
        <v>43518</v>
      </c>
      <c r="H389" s="279" t="s">
        <v>407</v>
      </c>
      <c r="I389" s="281"/>
      <c r="J389" s="279" t="s">
        <v>1095</v>
      </c>
      <c r="K389" s="279" t="s">
        <v>1333</v>
      </c>
      <c r="L389" s="279" t="s">
        <v>300</v>
      </c>
      <c r="M389" s="259">
        <v>830</v>
      </c>
      <c r="N389" s="259"/>
      <c r="O389" s="259">
        <v>-42837.62</v>
      </c>
    </row>
    <row r="390" spans="1:15" x14ac:dyDescent="0.25">
      <c r="A390" s="279"/>
      <c r="B390" s="279"/>
      <c r="C390" s="279"/>
      <c r="D390" s="279"/>
      <c r="E390" s="279"/>
      <c r="F390" s="279" t="s">
        <v>385</v>
      </c>
      <c r="G390" s="280">
        <v>43518</v>
      </c>
      <c r="H390" s="279" t="s">
        <v>407</v>
      </c>
      <c r="I390" s="281"/>
      <c r="J390" s="279" t="s">
        <v>1095</v>
      </c>
      <c r="K390" s="279" t="s">
        <v>1334</v>
      </c>
      <c r="L390" s="279" t="s">
        <v>300</v>
      </c>
      <c r="M390" s="259">
        <v>398.75</v>
      </c>
      <c r="N390" s="259"/>
      <c r="O390" s="259">
        <v>-42438.87</v>
      </c>
    </row>
    <row r="391" spans="1:15" x14ac:dyDescent="0.25">
      <c r="A391" s="279"/>
      <c r="B391" s="279"/>
      <c r="C391" s="279"/>
      <c r="D391" s="279"/>
      <c r="E391" s="279"/>
      <c r="F391" s="279" t="s">
        <v>385</v>
      </c>
      <c r="G391" s="280">
        <v>43518</v>
      </c>
      <c r="H391" s="279" t="s">
        <v>407</v>
      </c>
      <c r="I391" s="281"/>
      <c r="J391" s="279" t="s">
        <v>1129</v>
      </c>
      <c r="K391" s="279" t="s">
        <v>1335</v>
      </c>
      <c r="L391" s="279" t="s">
        <v>300</v>
      </c>
      <c r="M391" s="259">
        <v>478</v>
      </c>
      <c r="N391" s="259"/>
      <c r="O391" s="259">
        <v>-41960.87</v>
      </c>
    </row>
    <row r="392" spans="1:15" x14ac:dyDescent="0.25">
      <c r="A392" s="279"/>
      <c r="B392" s="279"/>
      <c r="C392" s="279"/>
      <c r="D392" s="279"/>
      <c r="E392" s="279"/>
      <c r="F392" s="279" t="s">
        <v>461</v>
      </c>
      <c r="G392" s="280">
        <v>43518</v>
      </c>
      <c r="H392" s="279" t="s">
        <v>1208</v>
      </c>
      <c r="I392" s="281"/>
      <c r="J392" s="279" t="s">
        <v>1209</v>
      </c>
      <c r="K392" s="279" t="s">
        <v>1417</v>
      </c>
      <c r="L392" s="279" t="s">
        <v>402</v>
      </c>
      <c r="M392" s="259"/>
      <c r="N392" s="259">
        <v>125.05</v>
      </c>
      <c r="O392" s="259">
        <v>-42085.919999999998</v>
      </c>
    </row>
    <row r="393" spans="1:15" x14ac:dyDescent="0.25">
      <c r="A393" s="279"/>
      <c r="B393" s="279"/>
      <c r="C393" s="279"/>
      <c r="D393" s="279"/>
      <c r="E393" s="279"/>
      <c r="F393" s="279" t="s">
        <v>461</v>
      </c>
      <c r="G393" s="280">
        <v>43518</v>
      </c>
      <c r="H393" s="279" t="s">
        <v>1190</v>
      </c>
      <c r="I393" s="281"/>
      <c r="J393" s="279" t="s">
        <v>355</v>
      </c>
      <c r="K393" s="279" t="s">
        <v>1418</v>
      </c>
      <c r="L393" s="279" t="s">
        <v>402</v>
      </c>
      <c r="M393" s="259"/>
      <c r="N393" s="259">
        <v>1147.3</v>
      </c>
      <c r="O393" s="259">
        <v>-43233.22</v>
      </c>
    </row>
    <row r="394" spans="1:15" x14ac:dyDescent="0.25">
      <c r="A394" s="279"/>
      <c r="B394" s="279"/>
      <c r="C394" s="279"/>
      <c r="D394" s="279"/>
      <c r="E394" s="279"/>
      <c r="F394" s="279" t="s">
        <v>461</v>
      </c>
      <c r="G394" s="280">
        <v>43519</v>
      </c>
      <c r="H394" s="279" t="s">
        <v>1194</v>
      </c>
      <c r="I394" s="281"/>
      <c r="J394" s="279" t="s">
        <v>1124</v>
      </c>
      <c r="K394" s="279" t="s">
        <v>1419</v>
      </c>
      <c r="L394" s="279" t="s">
        <v>260</v>
      </c>
      <c r="M394" s="259"/>
      <c r="N394" s="259">
        <v>408.21</v>
      </c>
      <c r="O394" s="259">
        <v>-43641.43</v>
      </c>
    </row>
    <row r="395" spans="1:15" x14ac:dyDescent="0.25">
      <c r="A395" s="279"/>
      <c r="B395" s="279"/>
      <c r="C395" s="279"/>
      <c r="D395" s="279"/>
      <c r="E395" s="279"/>
      <c r="F395" s="279" t="s">
        <v>385</v>
      </c>
      <c r="G395" s="280">
        <v>43521</v>
      </c>
      <c r="H395" s="279" t="s">
        <v>407</v>
      </c>
      <c r="I395" s="281"/>
      <c r="J395" s="279" t="s">
        <v>1336</v>
      </c>
      <c r="K395" s="279" t="s">
        <v>1337</v>
      </c>
      <c r="L395" s="279" t="s">
        <v>300</v>
      </c>
      <c r="M395" s="259">
        <v>20</v>
      </c>
      <c r="N395" s="259"/>
      <c r="O395" s="259">
        <v>-43621.43</v>
      </c>
    </row>
    <row r="396" spans="1:15" x14ac:dyDescent="0.25">
      <c r="A396" s="279"/>
      <c r="B396" s="279"/>
      <c r="C396" s="279"/>
      <c r="D396" s="279"/>
      <c r="E396" s="279"/>
      <c r="F396" s="279" t="s">
        <v>385</v>
      </c>
      <c r="G396" s="280">
        <v>43521</v>
      </c>
      <c r="H396" s="279" t="s">
        <v>407</v>
      </c>
      <c r="I396" s="281"/>
      <c r="J396" s="279" t="s">
        <v>411</v>
      </c>
      <c r="K396" s="279" t="s">
        <v>1338</v>
      </c>
      <c r="L396" s="279" t="s">
        <v>300</v>
      </c>
      <c r="M396" s="259">
        <v>3579.67</v>
      </c>
      <c r="N396" s="259"/>
      <c r="O396" s="259">
        <v>-40041.760000000002</v>
      </c>
    </row>
    <row r="397" spans="1:15" x14ac:dyDescent="0.25">
      <c r="A397" s="279"/>
      <c r="B397" s="279"/>
      <c r="C397" s="279"/>
      <c r="D397" s="279"/>
      <c r="E397" s="279"/>
      <c r="F397" s="279" t="s">
        <v>385</v>
      </c>
      <c r="G397" s="280">
        <v>43521</v>
      </c>
      <c r="H397" s="279" t="s">
        <v>407</v>
      </c>
      <c r="I397" s="281"/>
      <c r="J397" s="279" t="s">
        <v>410</v>
      </c>
      <c r="K397" s="279" t="s">
        <v>1339</v>
      </c>
      <c r="L397" s="279" t="s">
        <v>300</v>
      </c>
      <c r="M397" s="259">
        <v>277.8</v>
      </c>
      <c r="N397" s="259"/>
      <c r="O397" s="259">
        <v>-39763.96</v>
      </c>
    </row>
    <row r="398" spans="1:15" x14ac:dyDescent="0.25">
      <c r="A398" s="279"/>
      <c r="B398" s="279"/>
      <c r="C398" s="279"/>
      <c r="D398" s="279"/>
      <c r="E398" s="279"/>
      <c r="F398" s="279" t="s">
        <v>385</v>
      </c>
      <c r="G398" s="280">
        <v>43521</v>
      </c>
      <c r="H398" s="279" t="s">
        <v>407</v>
      </c>
      <c r="I398" s="281"/>
      <c r="J398" s="279" t="s">
        <v>355</v>
      </c>
      <c r="K398" s="279" t="s">
        <v>1340</v>
      </c>
      <c r="L398" s="279" t="s">
        <v>300</v>
      </c>
      <c r="M398" s="259">
        <v>1079.4000000000001</v>
      </c>
      <c r="N398" s="259"/>
      <c r="O398" s="259">
        <v>-38684.559999999998</v>
      </c>
    </row>
    <row r="399" spans="1:15" x14ac:dyDescent="0.25">
      <c r="A399" s="279"/>
      <c r="B399" s="279"/>
      <c r="C399" s="279"/>
      <c r="D399" s="279"/>
      <c r="E399" s="279"/>
      <c r="F399" s="279" t="s">
        <v>385</v>
      </c>
      <c r="G399" s="280">
        <v>43521</v>
      </c>
      <c r="H399" s="279" t="s">
        <v>407</v>
      </c>
      <c r="I399" s="281"/>
      <c r="J399" s="279" t="s">
        <v>355</v>
      </c>
      <c r="K399" s="279" t="s">
        <v>1341</v>
      </c>
      <c r="L399" s="279" t="s">
        <v>300</v>
      </c>
      <c r="M399" s="259">
        <v>954.8</v>
      </c>
      <c r="N399" s="259"/>
      <c r="O399" s="259">
        <v>-37729.760000000002</v>
      </c>
    </row>
    <row r="400" spans="1:15" x14ac:dyDescent="0.25">
      <c r="A400" s="279"/>
      <c r="B400" s="279"/>
      <c r="C400" s="279"/>
      <c r="D400" s="279"/>
      <c r="E400" s="279"/>
      <c r="F400" s="279" t="s">
        <v>385</v>
      </c>
      <c r="G400" s="280">
        <v>43521</v>
      </c>
      <c r="H400" s="279" t="s">
        <v>407</v>
      </c>
      <c r="I400" s="281"/>
      <c r="J400" s="279" t="s">
        <v>355</v>
      </c>
      <c r="K400" s="279" t="s">
        <v>1342</v>
      </c>
      <c r="L400" s="279" t="s">
        <v>300</v>
      </c>
      <c r="M400" s="259">
        <v>1071.7</v>
      </c>
      <c r="N400" s="259"/>
      <c r="O400" s="259">
        <v>-36658.06</v>
      </c>
    </row>
    <row r="401" spans="1:15" x14ac:dyDescent="0.25">
      <c r="A401" s="279"/>
      <c r="B401" s="279"/>
      <c r="C401" s="279"/>
      <c r="D401" s="279"/>
      <c r="E401" s="279"/>
      <c r="F401" s="279" t="s">
        <v>385</v>
      </c>
      <c r="G401" s="280">
        <v>43521</v>
      </c>
      <c r="H401" s="279" t="s">
        <v>407</v>
      </c>
      <c r="I401" s="281"/>
      <c r="J401" s="279" t="s">
        <v>356</v>
      </c>
      <c r="K401" s="279" t="s">
        <v>1343</v>
      </c>
      <c r="L401" s="279" t="s">
        <v>300</v>
      </c>
      <c r="M401" s="259">
        <v>744.33</v>
      </c>
      <c r="N401" s="259"/>
      <c r="O401" s="259">
        <v>-35913.730000000003</v>
      </c>
    </row>
    <row r="402" spans="1:15" x14ac:dyDescent="0.25">
      <c r="A402" s="279"/>
      <c r="B402" s="279"/>
      <c r="C402" s="279"/>
      <c r="D402" s="279"/>
      <c r="E402" s="279"/>
      <c r="F402" s="279" t="s">
        <v>385</v>
      </c>
      <c r="G402" s="280">
        <v>43521</v>
      </c>
      <c r="H402" s="279" t="s">
        <v>407</v>
      </c>
      <c r="I402" s="281"/>
      <c r="J402" s="279" t="s">
        <v>1036</v>
      </c>
      <c r="K402" s="279" t="s">
        <v>1344</v>
      </c>
      <c r="L402" s="279" t="s">
        <v>300</v>
      </c>
      <c r="M402" s="259">
        <v>24571.06</v>
      </c>
      <c r="N402" s="259"/>
      <c r="O402" s="259">
        <v>-11342.67</v>
      </c>
    </row>
    <row r="403" spans="1:15" x14ac:dyDescent="0.25">
      <c r="A403" s="279"/>
      <c r="B403" s="279"/>
      <c r="C403" s="279"/>
      <c r="D403" s="279"/>
      <c r="E403" s="279"/>
      <c r="F403" s="279" t="s">
        <v>461</v>
      </c>
      <c r="G403" s="280">
        <v>43521</v>
      </c>
      <c r="H403" s="279" t="s">
        <v>1192</v>
      </c>
      <c r="I403" s="281"/>
      <c r="J403" s="279" t="s">
        <v>355</v>
      </c>
      <c r="K403" s="279" t="s">
        <v>1420</v>
      </c>
      <c r="L403" s="279" t="s">
        <v>402</v>
      </c>
      <c r="M403" s="259"/>
      <c r="N403" s="259">
        <v>998.2</v>
      </c>
      <c r="O403" s="259">
        <v>-12340.87</v>
      </c>
    </row>
    <row r="404" spans="1:15" x14ac:dyDescent="0.25">
      <c r="A404" s="279"/>
      <c r="B404" s="279"/>
      <c r="C404" s="279"/>
      <c r="D404" s="279"/>
      <c r="E404" s="279"/>
      <c r="F404" s="279" t="s">
        <v>461</v>
      </c>
      <c r="G404" s="280">
        <v>43522</v>
      </c>
      <c r="H404" s="279" t="s">
        <v>1210</v>
      </c>
      <c r="I404" s="281"/>
      <c r="J404" s="279" t="s">
        <v>1211</v>
      </c>
      <c r="K404" s="279" t="s">
        <v>1421</v>
      </c>
      <c r="L404" s="279" t="s">
        <v>216</v>
      </c>
      <c r="M404" s="259"/>
      <c r="N404" s="259">
        <v>305.36</v>
      </c>
      <c r="O404" s="259">
        <v>-12646.23</v>
      </c>
    </row>
    <row r="405" spans="1:15" x14ac:dyDescent="0.25">
      <c r="A405" s="279"/>
      <c r="B405" s="279"/>
      <c r="C405" s="279"/>
      <c r="D405" s="279"/>
      <c r="E405" s="279"/>
      <c r="F405" s="279" t="s">
        <v>461</v>
      </c>
      <c r="G405" s="280">
        <v>43522</v>
      </c>
      <c r="H405" s="279" t="s">
        <v>1195</v>
      </c>
      <c r="I405" s="281"/>
      <c r="J405" s="279" t="s">
        <v>409</v>
      </c>
      <c r="K405" s="279" t="s">
        <v>1422</v>
      </c>
      <c r="L405" s="279" t="s">
        <v>263</v>
      </c>
      <c r="M405" s="259"/>
      <c r="N405" s="259">
        <v>531.28</v>
      </c>
      <c r="O405" s="259">
        <v>-13177.51</v>
      </c>
    </row>
    <row r="406" spans="1:15" x14ac:dyDescent="0.25">
      <c r="A406" s="279"/>
      <c r="B406" s="279"/>
      <c r="C406" s="279"/>
      <c r="D406" s="279"/>
      <c r="E406" s="279"/>
      <c r="F406" s="279" t="s">
        <v>461</v>
      </c>
      <c r="G406" s="280">
        <v>43522</v>
      </c>
      <c r="H406" s="279" t="s">
        <v>1193</v>
      </c>
      <c r="I406" s="281"/>
      <c r="J406" s="279" t="s">
        <v>355</v>
      </c>
      <c r="K406" s="279" t="s">
        <v>1423</v>
      </c>
      <c r="L406" s="279" t="s">
        <v>402</v>
      </c>
      <c r="M406" s="259"/>
      <c r="N406" s="259">
        <v>1058.4000000000001</v>
      </c>
      <c r="O406" s="259">
        <v>-14235.91</v>
      </c>
    </row>
    <row r="407" spans="1:15" x14ac:dyDescent="0.25">
      <c r="A407" s="279"/>
      <c r="B407" s="279"/>
      <c r="C407" s="279"/>
      <c r="D407" s="279"/>
      <c r="E407" s="279"/>
      <c r="F407" s="279" t="s">
        <v>461</v>
      </c>
      <c r="G407" s="280">
        <v>43523</v>
      </c>
      <c r="H407" s="279" t="s">
        <v>1196</v>
      </c>
      <c r="I407" s="281"/>
      <c r="J407" s="279" t="s">
        <v>355</v>
      </c>
      <c r="K407" s="279" t="s">
        <v>1424</v>
      </c>
      <c r="L407" s="279" t="s">
        <v>402</v>
      </c>
      <c r="M407" s="259"/>
      <c r="N407" s="259">
        <v>1042.3</v>
      </c>
      <c r="O407" s="259">
        <v>-15278.21</v>
      </c>
    </row>
    <row r="408" spans="1:15" x14ac:dyDescent="0.25">
      <c r="A408" s="279"/>
      <c r="B408" s="279"/>
      <c r="C408" s="279"/>
      <c r="D408" s="279"/>
      <c r="E408" s="279"/>
      <c r="F408" s="279" t="s">
        <v>461</v>
      </c>
      <c r="G408" s="280">
        <v>43523</v>
      </c>
      <c r="H408" s="279" t="s">
        <v>1212</v>
      </c>
      <c r="I408" s="281"/>
      <c r="J408" s="279" t="s">
        <v>354</v>
      </c>
      <c r="K408" s="279" t="s">
        <v>1425</v>
      </c>
      <c r="L408" s="279" t="s">
        <v>257</v>
      </c>
      <c r="M408" s="259"/>
      <c r="N408" s="259">
        <v>128.9</v>
      </c>
      <c r="O408" s="259">
        <v>-15407.11</v>
      </c>
    </row>
    <row r="409" spans="1:15" x14ac:dyDescent="0.25">
      <c r="A409" s="279"/>
      <c r="B409" s="279"/>
      <c r="C409" s="279"/>
      <c r="D409" s="279"/>
      <c r="E409" s="279"/>
      <c r="F409" s="279" t="s">
        <v>461</v>
      </c>
      <c r="G409" s="280">
        <v>43524</v>
      </c>
      <c r="H409" s="279" t="s">
        <v>1199</v>
      </c>
      <c r="I409" s="281"/>
      <c r="J409" s="279" t="s">
        <v>351</v>
      </c>
      <c r="K409" s="279" t="s">
        <v>1426</v>
      </c>
      <c r="L409" s="279" t="s">
        <v>462</v>
      </c>
      <c r="M409" s="259"/>
      <c r="N409" s="259">
        <v>844.87</v>
      </c>
      <c r="O409" s="259">
        <v>-16251.98</v>
      </c>
    </row>
    <row r="410" spans="1:15" x14ac:dyDescent="0.25">
      <c r="A410" s="279"/>
      <c r="B410" s="279"/>
      <c r="C410" s="279"/>
      <c r="D410" s="279"/>
      <c r="E410" s="279"/>
      <c r="F410" s="279" t="s">
        <v>461</v>
      </c>
      <c r="G410" s="280">
        <v>43524</v>
      </c>
      <c r="H410" s="279" t="s">
        <v>1197</v>
      </c>
      <c r="I410" s="281"/>
      <c r="J410" s="279" t="s">
        <v>355</v>
      </c>
      <c r="K410" s="279" t="s">
        <v>1427</v>
      </c>
      <c r="L410" s="279" t="s">
        <v>402</v>
      </c>
      <c r="M410" s="259"/>
      <c r="N410" s="259">
        <v>1063.3</v>
      </c>
      <c r="O410" s="259">
        <v>-17315.28</v>
      </c>
    </row>
    <row r="411" spans="1:15" x14ac:dyDescent="0.25">
      <c r="A411" s="279"/>
      <c r="B411" s="279"/>
      <c r="C411" s="279"/>
      <c r="D411" s="279"/>
      <c r="E411" s="279"/>
      <c r="F411" s="279" t="s">
        <v>461</v>
      </c>
      <c r="G411" s="280">
        <v>43524</v>
      </c>
      <c r="H411" s="279" t="s">
        <v>1203</v>
      </c>
      <c r="I411" s="281"/>
      <c r="J411" s="279" t="s">
        <v>1204</v>
      </c>
      <c r="K411" s="279" t="s">
        <v>1428</v>
      </c>
      <c r="L411" s="279" t="s">
        <v>402</v>
      </c>
      <c r="M411" s="259"/>
      <c r="N411" s="259">
        <v>3000</v>
      </c>
      <c r="O411" s="259">
        <v>-20315.28</v>
      </c>
    </row>
    <row r="412" spans="1:15" x14ac:dyDescent="0.25">
      <c r="A412" s="279"/>
      <c r="B412" s="279"/>
      <c r="C412" s="279"/>
      <c r="D412" s="279"/>
      <c r="E412" s="279"/>
      <c r="F412" s="279" t="s">
        <v>461</v>
      </c>
      <c r="G412" s="280">
        <v>43524</v>
      </c>
      <c r="H412" s="279" t="s">
        <v>1191</v>
      </c>
      <c r="I412" s="281"/>
      <c r="J412" s="279" t="s">
        <v>357</v>
      </c>
      <c r="K412" s="279" t="s">
        <v>1429</v>
      </c>
      <c r="L412" s="279" t="s">
        <v>402</v>
      </c>
      <c r="M412" s="259"/>
      <c r="N412" s="259">
        <v>55595.05</v>
      </c>
      <c r="O412" s="259">
        <v>-75910.33</v>
      </c>
    </row>
    <row r="413" spans="1:15" ht="15.75" thickBot="1" x14ac:dyDescent="0.3">
      <c r="A413" s="279"/>
      <c r="B413" s="279"/>
      <c r="C413" s="279"/>
      <c r="D413" s="279"/>
      <c r="E413" s="279"/>
      <c r="F413" s="279" t="s">
        <v>461</v>
      </c>
      <c r="G413" s="280">
        <v>43524</v>
      </c>
      <c r="H413" s="279" t="s">
        <v>1186</v>
      </c>
      <c r="I413" s="281"/>
      <c r="J413" s="279" t="s">
        <v>358</v>
      </c>
      <c r="K413" s="279" t="s">
        <v>1430</v>
      </c>
      <c r="L413" s="279" t="s">
        <v>402</v>
      </c>
      <c r="M413" s="260"/>
      <c r="N413" s="260">
        <v>4283.8999999999996</v>
      </c>
      <c r="O413" s="260">
        <v>-80194.23</v>
      </c>
    </row>
    <row r="414" spans="1:15" x14ac:dyDescent="0.25">
      <c r="A414" s="279"/>
      <c r="B414" s="279" t="s">
        <v>463</v>
      </c>
      <c r="C414" s="279"/>
      <c r="D414" s="279"/>
      <c r="E414" s="279"/>
      <c r="F414" s="279"/>
      <c r="G414" s="280"/>
      <c r="H414" s="279"/>
      <c r="I414" s="281"/>
      <c r="J414" s="279"/>
      <c r="K414" s="279"/>
      <c r="L414" s="279"/>
      <c r="M414" s="259">
        <f>ROUND(SUM(M290:M413),5)</f>
        <v>145145.85999999999</v>
      </c>
      <c r="N414" s="259">
        <f>ROUND(SUM(N290:N413),5)</f>
        <v>140777.98000000001</v>
      </c>
      <c r="O414" s="259">
        <f>O413</f>
        <v>-80194.23</v>
      </c>
    </row>
    <row r="415" spans="1:15" x14ac:dyDescent="0.25">
      <c r="A415" s="258"/>
      <c r="B415" s="258" t="s">
        <v>1431</v>
      </c>
      <c r="C415" s="258"/>
      <c r="D415" s="258"/>
      <c r="E415" s="258"/>
      <c r="F415" s="258"/>
      <c r="G415" s="276"/>
      <c r="H415" s="258"/>
      <c r="I415" s="277"/>
      <c r="J415" s="258"/>
      <c r="K415" s="258"/>
      <c r="L415" s="258"/>
      <c r="M415" s="278"/>
      <c r="N415" s="278"/>
      <c r="O415" s="278">
        <v>0</v>
      </c>
    </row>
    <row r="416" spans="1:15" x14ac:dyDescent="0.25">
      <c r="A416" s="279"/>
      <c r="B416" s="279" t="s">
        <v>1432</v>
      </c>
      <c r="C416" s="279"/>
      <c r="D416" s="279"/>
      <c r="E416" s="279"/>
      <c r="F416" s="279"/>
      <c r="G416" s="280"/>
      <c r="H416" s="279"/>
      <c r="I416" s="281"/>
      <c r="J416" s="279"/>
      <c r="K416" s="279"/>
      <c r="L416" s="279"/>
      <c r="M416" s="259"/>
      <c r="N416" s="259"/>
      <c r="O416" s="259">
        <f>O415</f>
        <v>0</v>
      </c>
    </row>
    <row r="417" spans="1:15" x14ac:dyDescent="0.25">
      <c r="A417" s="258"/>
      <c r="B417" s="258" t="s">
        <v>1166</v>
      </c>
      <c r="C417" s="258"/>
      <c r="D417" s="258"/>
      <c r="E417" s="258"/>
      <c r="F417" s="258"/>
      <c r="G417" s="276"/>
      <c r="H417" s="258"/>
      <c r="I417" s="277"/>
      <c r="J417" s="258"/>
      <c r="K417" s="258"/>
      <c r="L417" s="258"/>
      <c r="M417" s="278"/>
      <c r="N417" s="278"/>
      <c r="O417" s="278">
        <v>0</v>
      </c>
    </row>
    <row r="418" spans="1:15" x14ac:dyDescent="0.25">
      <c r="A418" s="279"/>
      <c r="B418" s="279" t="s">
        <v>1167</v>
      </c>
      <c r="C418" s="279"/>
      <c r="D418" s="279"/>
      <c r="E418" s="279"/>
      <c r="F418" s="279"/>
      <c r="G418" s="280"/>
      <c r="H418" s="279"/>
      <c r="I418" s="281"/>
      <c r="J418" s="279"/>
      <c r="K418" s="279"/>
      <c r="L418" s="279"/>
      <c r="M418" s="259"/>
      <c r="N418" s="259"/>
      <c r="O418" s="259">
        <f>O417</f>
        <v>0</v>
      </c>
    </row>
    <row r="419" spans="1:15" x14ac:dyDescent="0.25">
      <c r="A419" s="258"/>
      <c r="B419" s="258" t="s">
        <v>327</v>
      </c>
      <c r="C419" s="258"/>
      <c r="D419" s="258"/>
      <c r="E419" s="258"/>
      <c r="F419" s="258"/>
      <c r="G419" s="276"/>
      <c r="H419" s="258"/>
      <c r="I419" s="277"/>
      <c r="J419" s="258"/>
      <c r="K419" s="258"/>
      <c r="L419" s="258"/>
      <c r="M419" s="278"/>
      <c r="N419" s="278"/>
      <c r="O419" s="278">
        <v>-2670.74</v>
      </c>
    </row>
    <row r="420" spans="1:15" x14ac:dyDescent="0.25">
      <c r="A420" s="279"/>
      <c r="B420" s="279"/>
      <c r="C420" s="279"/>
      <c r="D420" s="279"/>
      <c r="E420" s="279"/>
      <c r="F420" s="279" t="s">
        <v>464</v>
      </c>
      <c r="G420" s="280">
        <v>43497</v>
      </c>
      <c r="H420" s="279" t="s">
        <v>1039</v>
      </c>
      <c r="I420" s="281"/>
      <c r="J420" s="279" t="s">
        <v>1433</v>
      </c>
      <c r="K420" s="279" t="s">
        <v>1434</v>
      </c>
      <c r="L420" s="279" t="s">
        <v>214</v>
      </c>
      <c r="M420" s="259"/>
      <c r="N420" s="259">
        <v>38.01</v>
      </c>
      <c r="O420" s="259">
        <v>-2708.75</v>
      </c>
    </row>
    <row r="421" spans="1:15" x14ac:dyDescent="0.25">
      <c r="A421" s="279"/>
      <c r="B421" s="279"/>
      <c r="C421" s="279"/>
      <c r="D421" s="279"/>
      <c r="E421" s="279"/>
      <c r="F421" s="279" t="s">
        <v>464</v>
      </c>
      <c r="G421" s="280">
        <v>43497</v>
      </c>
      <c r="H421" s="279" t="s">
        <v>1039</v>
      </c>
      <c r="I421" s="281"/>
      <c r="J421" s="279" t="s">
        <v>1048</v>
      </c>
      <c r="K421" s="279" t="s">
        <v>1435</v>
      </c>
      <c r="L421" s="279" t="s">
        <v>205</v>
      </c>
      <c r="M421" s="259"/>
      <c r="N421" s="259">
        <v>75</v>
      </c>
      <c r="O421" s="259">
        <v>-2783.75</v>
      </c>
    </row>
    <row r="422" spans="1:15" x14ac:dyDescent="0.25">
      <c r="A422" s="279"/>
      <c r="B422" s="279"/>
      <c r="C422" s="279"/>
      <c r="D422" s="279"/>
      <c r="E422" s="279"/>
      <c r="F422" s="279" t="s">
        <v>464</v>
      </c>
      <c r="G422" s="280">
        <v>43500</v>
      </c>
      <c r="H422" s="279" t="s">
        <v>1039</v>
      </c>
      <c r="I422" s="281"/>
      <c r="J422" s="279" t="s">
        <v>1436</v>
      </c>
      <c r="K422" s="279" t="s">
        <v>1437</v>
      </c>
      <c r="L422" s="279" t="s">
        <v>214</v>
      </c>
      <c r="M422" s="259"/>
      <c r="N422" s="259">
        <v>99</v>
      </c>
      <c r="O422" s="259">
        <v>-2882.75</v>
      </c>
    </row>
    <row r="423" spans="1:15" x14ac:dyDescent="0.25">
      <c r="A423" s="279"/>
      <c r="B423" s="279"/>
      <c r="C423" s="279"/>
      <c r="D423" s="279"/>
      <c r="E423" s="279"/>
      <c r="F423" s="279" t="s">
        <v>1370</v>
      </c>
      <c r="G423" s="280">
        <v>43500</v>
      </c>
      <c r="H423" s="279" t="s">
        <v>1039</v>
      </c>
      <c r="I423" s="281"/>
      <c r="J423" s="279" t="s">
        <v>1124</v>
      </c>
      <c r="K423" s="279" t="s">
        <v>1371</v>
      </c>
      <c r="L423" s="279" t="s">
        <v>324</v>
      </c>
      <c r="M423" s="259"/>
      <c r="N423" s="259">
        <v>307.52999999999997</v>
      </c>
      <c r="O423" s="259">
        <v>-3190.28</v>
      </c>
    </row>
    <row r="424" spans="1:15" x14ac:dyDescent="0.25">
      <c r="A424" s="279"/>
      <c r="B424" s="279"/>
      <c r="C424" s="279"/>
      <c r="D424" s="279"/>
      <c r="E424" s="279"/>
      <c r="F424" s="279" t="s">
        <v>464</v>
      </c>
      <c r="G424" s="280">
        <v>43501</v>
      </c>
      <c r="H424" s="279" t="s">
        <v>1039</v>
      </c>
      <c r="I424" s="281"/>
      <c r="J424" s="279" t="s">
        <v>384</v>
      </c>
      <c r="K424" s="279" t="s">
        <v>1438</v>
      </c>
      <c r="L424" s="279" t="s">
        <v>236</v>
      </c>
      <c r="M424" s="259"/>
      <c r="N424" s="259">
        <v>153.35</v>
      </c>
      <c r="O424" s="259">
        <v>-3343.63</v>
      </c>
    </row>
    <row r="425" spans="1:15" x14ac:dyDescent="0.25">
      <c r="A425" s="279"/>
      <c r="B425" s="279"/>
      <c r="C425" s="279"/>
      <c r="D425" s="279"/>
      <c r="E425" s="279"/>
      <c r="F425" s="279" t="s">
        <v>464</v>
      </c>
      <c r="G425" s="280">
        <v>43501</v>
      </c>
      <c r="H425" s="279" t="s">
        <v>1039</v>
      </c>
      <c r="I425" s="281"/>
      <c r="J425" s="279" t="s">
        <v>1066</v>
      </c>
      <c r="K425" s="279" t="s">
        <v>1251</v>
      </c>
      <c r="L425" s="279" t="s">
        <v>232</v>
      </c>
      <c r="M425" s="259"/>
      <c r="N425" s="259">
        <v>99.1</v>
      </c>
      <c r="O425" s="259">
        <v>-3442.73</v>
      </c>
    </row>
    <row r="426" spans="1:15" x14ac:dyDescent="0.25">
      <c r="A426" s="279"/>
      <c r="B426" s="279"/>
      <c r="C426" s="279"/>
      <c r="D426" s="279"/>
      <c r="E426" s="279"/>
      <c r="F426" s="279" t="s">
        <v>464</v>
      </c>
      <c r="G426" s="280">
        <v>43502</v>
      </c>
      <c r="H426" s="279" t="s">
        <v>1039</v>
      </c>
      <c r="I426" s="281"/>
      <c r="J426" s="279" t="s">
        <v>1066</v>
      </c>
      <c r="K426" s="279" t="s">
        <v>1439</v>
      </c>
      <c r="L426" s="279" t="s">
        <v>232</v>
      </c>
      <c r="M426" s="259"/>
      <c r="N426" s="259">
        <v>35.9</v>
      </c>
      <c r="O426" s="259">
        <v>-3478.63</v>
      </c>
    </row>
    <row r="427" spans="1:15" x14ac:dyDescent="0.25">
      <c r="A427" s="279"/>
      <c r="B427" s="279"/>
      <c r="C427" s="279"/>
      <c r="D427" s="279"/>
      <c r="E427" s="279"/>
      <c r="F427" s="279" t="s">
        <v>464</v>
      </c>
      <c r="G427" s="280">
        <v>43503</v>
      </c>
      <c r="H427" s="279" t="s">
        <v>1039</v>
      </c>
      <c r="I427" s="281"/>
      <c r="J427" s="279" t="s">
        <v>466</v>
      </c>
      <c r="K427" s="279" t="s">
        <v>1440</v>
      </c>
      <c r="L427" s="279" t="s">
        <v>232</v>
      </c>
      <c r="M427" s="259"/>
      <c r="N427" s="259">
        <v>234</v>
      </c>
      <c r="O427" s="259">
        <v>-3712.63</v>
      </c>
    </row>
    <row r="428" spans="1:15" x14ac:dyDescent="0.25">
      <c r="A428" s="279"/>
      <c r="B428" s="279"/>
      <c r="C428" s="279"/>
      <c r="D428" s="279"/>
      <c r="E428" s="279"/>
      <c r="F428" s="279" t="s">
        <v>1105</v>
      </c>
      <c r="G428" s="280">
        <v>43503</v>
      </c>
      <c r="H428" s="279" t="s">
        <v>1039</v>
      </c>
      <c r="I428" s="281"/>
      <c r="J428" s="279" t="s">
        <v>466</v>
      </c>
      <c r="K428" s="279" t="s">
        <v>1441</v>
      </c>
      <c r="L428" s="279" t="s">
        <v>232</v>
      </c>
      <c r="M428" s="259">
        <v>189.99</v>
      </c>
      <c r="N428" s="259"/>
      <c r="O428" s="259">
        <v>-3522.64</v>
      </c>
    </row>
    <row r="429" spans="1:15" x14ac:dyDescent="0.25">
      <c r="A429" s="279"/>
      <c r="B429" s="279"/>
      <c r="C429" s="279"/>
      <c r="D429" s="279"/>
      <c r="E429" s="279"/>
      <c r="F429" s="279" t="s">
        <v>464</v>
      </c>
      <c r="G429" s="280">
        <v>43503</v>
      </c>
      <c r="H429" s="279" t="s">
        <v>1442</v>
      </c>
      <c r="I429" s="281"/>
      <c r="J429" s="279" t="s">
        <v>1443</v>
      </c>
      <c r="K429" s="279" t="s">
        <v>1440</v>
      </c>
      <c r="L429" s="279" t="s">
        <v>232</v>
      </c>
      <c r="M429" s="259"/>
      <c r="N429" s="259">
        <v>74.16</v>
      </c>
      <c r="O429" s="259">
        <v>-3596.8</v>
      </c>
    </row>
    <row r="430" spans="1:15" x14ac:dyDescent="0.25">
      <c r="A430" s="279"/>
      <c r="B430" s="279"/>
      <c r="C430" s="279"/>
      <c r="D430" s="279"/>
      <c r="E430" s="279"/>
      <c r="F430" s="279" t="s">
        <v>464</v>
      </c>
      <c r="G430" s="280">
        <v>43503</v>
      </c>
      <c r="H430" s="279" t="s">
        <v>1442</v>
      </c>
      <c r="I430" s="281"/>
      <c r="J430" s="279" t="s">
        <v>1104</v>
      </c>
      <c r="K430" s="279" t="s">
        <v>1444</v>
      </c>
      <c r="L430" s="279" t="s">
        <v>214</v>
      </c>
      <c r="M430" s="259"/>
      <c r="N430" s="259">
        <v>48.95</v>
      </c>
      <c r="O430" s="259">
        <v>-3645.75</v>
      </c>
    </row>
    <row r="431" spans="1:15" x14ac:dyDescent="0.25">
      <c r="A431" s="279"/>
      <c r="B431" s="279"/>
      <c r="C431" s="279"/>
      <c r="D431" s="279"/>
      <c r="E431" s="279"/>
      <c r="F431" s="279" t="s">
        <v>464</v>
      </c>
      <c r="G431" s="280">
        <v>43504</v>
      </c>
      <c r="H431" s="279" t="s">
        <v>1442</v>
      </c>
      <c r="I431" s="281"/>
      <c r="J431" s="279" t="s">
        <v>1445</v>
      </c>
      <c r="K431" s="279" t="s">
        <v>1446</v>
      </c>
      <c r="L431" s="279" t="s">
        <v>232</v>
      </c>
      <c r="M431" s="259"/>
      <c r="N431" s="259">
        <v>36.369999999999997</v>
      </c>
      <c r="O431" s="259">
        <v>-3682.12</v>
      </c>
    </row>
    <row r="432" spans="1:15" x14ac:dyDescent="0.25">
      <c r="A432" s="279"/>
      <c r="B432" s="279"/>
      <c r="C432" s="279"/>
      <c r="D432" s="279"/>
      <c r="E432" s="279"/>
      <c r="F432" s="279" t="s">
        <v>464</v>
      </c>
      <c r="G432" s="280">
        <v>43504</v>
      </c>
      <c r="H432" s="279" t="s">
        <v>1442</v>
      </c>
      <c r="I432" s="281"/>
      <c r="J432" s="279" t="s">
        <v>1104</v>
      </c>
      <c r="K432" s="279" t="s">
        <v>1447</v>
      </c>
      <c r="L432" s="279" t="s">
        <v>214</v>
      </c>
      <c r="M432" s="259"/>
      <c r="N432" s="259">
        <v>91.79</v>
      </c>
      <c r="O432" s="259">
        <v>-3773.91</v>
      </c>
    </row>
    <row r="433" spans="1:15" x14ac:dyDescent="0.25">
      <c r="A433" s="279"/>
      <c r="B433" s="279"/>
      <c r="C433" s="279"/>
      <c r="D433" s="279"/>
      <c r="E433" s="279"/>
      <c r="F433" s="279" t="s">
        <v>464</v>
      </c>
      <c r="G433" s="280">
        <v>43504</v>
      </c>
      <c r="H433" s="279" t="s">
        <v>1442</v>
      </c>
      <c r="I433" s="281"/>
      <c r="J433" s="279" t="s">
        <v>1448</v>
      </c>
      <c r="K433" s="279" t="s">
        <v>1446</v>
      </c>
      <c r="L433" s="279" t="s">
        <v>232</v>
      </c>
      <c r="M433" s="259"/>
      <c r="N433" s="259">
        <v>47.79</v>
      </c>
      <c r="O433" s="259">
        <v>-3821.7</v>
      </c>
    </row>
    <row r="434" spans="1:15" x14ac:dyDescent="0.25">
      <c r="A434" s="279"/>
      <c r="B434" s="279"/>
      <c r="C434" s="279"/>
      <c r="D434" s="279"/>
      <c r="E434" s="279"/>
      <c r="F434" s="279" t="s">
        <v>464</v>
      </c>
      <c r="G434" s="280">
        <v>43504</v>
      </c>
      <c r="H434" s="279" t="s">
        <v>1442</v>
      </c>
      <c r="I434" s="281"/>
      <c r="J434" s="279" t="s">
        <v>1449</v>
      </c>
      <c r="K434" s="279" t="s">
        <v>1446</v>
      </c>
      <c r="L434" s="279" t="s">
        <v>232</v>
      </c>
      <c r="M434" s="259"/>
      <c r="N434" s="259">
        <v>83.02</v>
      </c>
      <c r="O434" s="259">
        <v>-3904.72</v>
      </c>
    </row>
    <row r="435" spans="1:15" x14ac:dyDescent="0.25">
      <c r="A435" s="279"/>
      <c r="B435" s="279"/>
      <c r="C435" s="279"/>
      <c r="D435" s="279"/>
      <c r="E435" s="279"/>
      <c r="F435" s="279" t="s">
        <v>464</v>
      </c>
      <c r="G435" s="280">
        <v>43507</v>
      </c>
      <c r="H435" s="279" t="s">
        <v>1442</v>
      </c>
      <c r="I435" s="281"/>
      <c r="J435" s="279" t="s">
        <v>1445</v>
      </c>
      <c r="K435" s="279" t="s">
        <v>1450</v>
      </c>
      <c r="L435" s="279" t="s">
        <v>232</v>
      </c>
      <c r="M435" s="259"/>
      <c r="N435" s="259">
        <v>13.91</v>
      </c>
      <c r="O435" s="259">
        <v>-3918.63</v>
      </c>
    </row>
    <row r="436" spans="1:15" x14ac:dyDescent="0.25">
      <c r="A436" s="279"/>
      <c r="B436" s="279"/>
      <c r="C436" s="279"/>
      <c r="D436" s="279"/>
      <c r="E436" s="279"/>
      <c r="F436" s="279" t="s">
        <v>464</v>
      </c>
      <c r="G436" s="280">
        <v>43510</v>
      </c>
      <c r="H436" s="279" t="s">
        <v>1442</v>
      </c>
      <c r="I436" s="281"/>
      <c r="J436" s="279" t="s">
        <v>1451</v>
      </c>
      <c r="K436" s="279" t="s">
        <v>1452</v>
      </c>
      <c r="L436" s="279" t="s">
        <v>219</v>
      </c>
      <c r="M436" s="259"/>
      <c r="N436" s="259">
        <v>8.36</v>
      </c>
      <c r="O436" s="259">
        <v>-3926.99</v>
      </c>
    </row>
    <row r="437" spans="1:15" x14ac:dyDescent="0.25">
      <c r="A437" s="279"/>
      <c r="B437" s="279"/>
      <c r="C437" s="279"/>
      <c r="D437" s="279"/>
      <c r="E437" s="279"/>
      <c r="F437" s="279" t="s">
        <v>464</v>
      </c>
      <c r="G437" s="280">
        <v>43510</v>
      </c>
      <c r="H437" s="279" t="s">
        <v>1442</v>
      </c>
      <c r="I437" s="281"/>
      <c r="J437" s="279" t="s">
        <v>1104</v>
      </c>
      <c r="K437" s="279" t="s">
        <v>1453</v>
      </c>
      <c r="L437" s="279" t="s">
        <v>214</v>
      </c>
      <c r="M437" s="259"/>
      <c r="N437" s="259">
        <v>48.78</v>
      </c>
      <c r="O437" s="259">
        <v>-3975.77</v>
      </c>
    </row>
    <row r="438" spans="1:15" x14ac:dyDescent="0.25">
      <c r="A438" s="279"/>
      <c r="B438" s="279"/>
      <c r="C438" s="279"/>
      <c r="D438" s="279"/>
      <c r="E438" s="279"/>
      <c r="F438" s="279" t="s">
        <v>464</v>
      </c>
      <c r="G438" s="280">
        <v>43510</v>
      </c>
      <c r="H438" s="279" t="s">
        <v>1442</v>
      </c>
      <c r="I438" s="281"/>
      <c r="J438" s="279" t="s">
        <v>1454</v>
      </c>
      <c r="K438" s="279" t="s">
        <v>1453</v>
      </c>
      <c r="L438" s="279" t="s">
        <v>214</v>
      </c>
      <c r="M438" s="259"/>
      <c r="N438" s="259">
        <v>6.25</v>
      </c>
      <c r="O438" s="259">
        <v>-3982.02</v>
      </c>
    </row>
    <row r="439" spans="1:15" x14ac:dyDescent="0.25">
      <c r="A439" s="279"/>
      <c r="B439" s="279"/>
      <c r="C439" s="279"/>
      <c r="D439" s="279"/>
      <c r="E439" s="279"/>
      <c r="F439" s="279" t="s">
        <v>1370</v>
      </c>
      <c r="G439" s="280">
        <v>43510</v>
      </c>
      <c r="H439" s="279" t="s">
        <v>389</v>
      </c>
      <c r="I439" s="281"/>
      <c r="J439" s="279" t="s">
        <v>1124</v>
      </c>
      <c r="K439" s="279" t="s">
        <v>1163</v>
      </c>
      <c r="L439" s="279" t="s">
        <v>324</v>
      </c>
      <c r="M439" s="259"/>
      <c r="N439" s="259">
        <v>307.49</v>
      </c>
      <c r="O439" s="259">
        <v>-4289.51</v>
      </c>
    </row>
    <row r="440" spans="1:15" x14ac:dyDescent="0.25">
      <c r="A440" s="279"/>
      <c r="B440" s="279"/>
      <c r="C440" s="279"/>
      <c r="D440" s="279"/>
      <c r="E440" s="279"/>
      <c r="F440" s="279" t="s">
        <v>464</v>
      </c>
      <c r="G440" s="280">
        <v>43511</v>
      </c>
      <c r="H440" s="279" t="s">
        <v>1039</v>
      </c>
      <c r="I440" s="281"/>
      <c r="J440" s="279" t="s">
        <v>466</v>
      </c>
      <c r="K440" s="279" t="s">
        <v>1455</v>
      </c>
      <c r="L440" s="279" t="s">
        <v>232</v>
      </c>
      <c r="M440" s="259"/>
      <c r="N440" s="259">
        <v>127.06</v>
      </c>
      <c r="O440" s="259">
        <v>-4416.57</v>
      </c>
    </row>
    <row r="441" spans="1:15" x14ac:dyDescent="0.25">
      <c r="A441" s="279"/>
      <c r="B441" s="279"/>
      <c r="C441" s="279"/>
      <c r="D441" s="279"/>
      <c r="E441" s="279"/>
      <c r="F441" s="279" t="s">
        <v>464</v>
      </c>
      <c r="G441" s="280">
        <v>43511</v>
      </c>
      <c r="H441" s="279" t="s">
        <v>1039</v>
      </c>
      <c r="I441" s="281"/>
      <c r="J441" s="279" t="s">
        <v>466</v>
      </c>
      <c r="K441" s="279" t="s">
        <v>1455</v>
      </c>
      <c r="L441" s="279" t="s">
        <v>232</v>
      </c>
      <c r="M441" s="259"/>
      <c r="N441" s="259">
        <v>79.989999999999995</v>
      </c>
      <c r="O441" s="259">
        <v>-4496.5600000000004</v>
      </c>
    </row>
    <row r="442" spans="1:15" x14ac:dyDescent="0.25">
      <c r="A442" s="279"/>
      <c r="B442" s="279"/>
      <c r="C442" s="279"/>
      <c r="D442" s="279"/>
      <c r="E442" s="279"/>
      <c r="F442" s="279" t="s">
        <v>464</v>
      </c>
      <c r="G442" s="280">
        <v>43511</v>
      </c>
      <c r="H442" s="279" t="s">
        <v>1442</v>
      </c>
      <c r="I442" s="281"/>
      <c r="J442" s="279" t="s">
        <v>1253</v>
      </c>
      <c r="K442" s="279" t="s">
        <v>1254</v>
      </c>
      <c r="L442" s="279" t="s">
        <v>219</v>
      </c>
      <c r="M442" s="259"/>
      <c r="N442" s="259">
        <v>8.5</v>
      </c>
      <c r="O442" s="259">
        <v>-4505.0600000000004</v>
      </c>
    </row>
    <row r="443" spans="1:15" x14ac:dyDescent="0.25">
      <c r="A443" s="279"/>
      <c r="B443" s="279"/>
      <c r="C443" s="279"/>
      <c r="D443" s="279"/>
      <c r="E443" s="279"/>
      <c r="F443" s="279" t="s">
        <v>464</v>
      </c>
      <c r="G443" s="280">
        <v>43511</v>
      </c>
      <c r="H443" s="279" t="s">
        <v>1442</v>
      </c>
      <c r="I443" s="281"/>
      <c r="J443" s="279" t="s">
        <v>1253</v>
      </c>
      <c r="K443" s="279" t="s">
        <v>1254</v>
      </c>
      <c r="L443" s="279" t="s">
        <v>219</v>
      </c>
      <c r="M443" s="259"/>
      <c r="N443" s="259">
        <v>8</v>
      </c>
      <c r="O443" s="259">
        <v>-4513.0600000000004</v>
      </c>
    </row>
    <row r="444" spans="1:15" x14ac:dyDescent="0.25">
      <c r="A444" s="279"/>
      <c r="B444" s="279"/>
      <c r="C444" s="279"/>
      <c r="D444" s="279"/>
      <c r="E444" s="279"/>
      <c r="F444" s="279" t="s">
        <v>464</v>
      </c>
      <c r="G444" s="280">
        <v>43511</v>
      </c>
      <c r="H444" s="279" t="s">
        <v>1442</v>
      </c>
      <c r="I444" s="281"/>
      <c r="J444" s="279" t="s">
        <v>1253</v>
      </c>
      <c r="K444" s="279" t="s">
        <v>1254</v>
      </c>
      <c r="L444" s="279" t="s">
        <v>219</v>
      </c>
      <c r="M444" s="259"/>
      <c r="N444" s="259">
        <v>2</v>
      </c>
      <c r="O444" s="259">
        <v>-4515.0600000000004</v>
      </c>
    </row>
    <row r="445" spans="1:15" x14ac:dyDescent="0.25">
      <c r="A445" s="279"/>
      <c r="B445" s="279"/>
      <c r="C445" s="279"/>
      <c r="D445" s="279"/>
      <c r="E445" s="279"/>
      <c r="F445" s="279" t="s">
        <v>387</v>
      </c>
      <c r="G445" s="280">
        <v>43514</v>
      </c>
      <c r="H445" s="279" t="s">
        <v>389</v>
      </c>
      <c r="I445" s="281"/>
      <c r="J445" s="279" t="s">
        <v>388</v>
      </c>
      <c r="K445" s="279" t="s">
        <v>1234</v>
      </c>
      <c r="L445" s="279" t="s">
        <v>293</v>
      </c>
      <c r="M445" s="259">
        <v>3492.79</v>
      </c>
      <c r="N445" s="259"/>
      <c r="O445" s="259">
        <v>-1022.27</v>
      </c>
    </row>
    <row r="446" spans="1:15" x14ac:dyDescent="0.25">
      <c r="A446" s="279"/>
      <c r="B446" s="279"/>
      <c r="C446" s="279"/>
      <c r="D446" s="279"/>
      <c r="E446" s="279"/>
      <c r="F446" s="279" t="s">
        <v>464</v>
      </c>
      <c r="G446" s="280">
        <v>43514</v>
      </c>
      <c r="H446" s="279" t="s">
        <v>1442</v>
      </c>
      <c r="I446" s="281"/>
      <c r="J446" s="279" t="s">
        <v>1456</v>
      </c>
      <c r="K446" s="279" t="s">
        <v>1457</v>
      </c>
      <c r="L446" s="279" t="s">
        <v>218</v>
      </c>
      <c r="M446" s="259"/>
      <c r="N446" s="259">
        <v>929.48</v>
      </c>
      <c r="O446" s="259">
        <v>-1951.75</v>
      </c>
    </row>
    <row r="447" spans="1:15" x14ac:dyDescent="0.25">
      <c r="A447" s="279"/>
      <c r="B447" s="279"/>
      <c r="C447" s="279"/>
      <c r="D447" s="279"/>
      <c r="E447" s="279"/>
      <c r="F447" s="279" t="s">
        <v>464</v>
      </c>
      <c r="G447" s="280">
        <v>43514</v>
      </c>
      <c r="H447" s="279" t="s">
        <v>1442</v>
      </c>
      <c r="I447" s="281"/>
      <c r="J447" s="279" t="s">
        <v>1456</v>
      </c>
      <c r="K447" s="279" t="s">
        <v>1457</v>
      </c>
      <c r="L447" s="279" t="s">
        <v>218</v>
      </c>
      <c r="M447" s="259"/>
      <c r="N447" s="259">
        <v>29.15</v>
      </c>
      <c r="O447" s="259">
        <v>-1980.9</v>
      </c>
    </row>
    <row r="448" spans="1:15" x14ac:dyDescent="0.25">
      <c r="A448" s="279"/>
      <c r="B448" s="279"/>
      <c r="C448" s="279"/>
      <c r="D448" s="279"/>
      <c r="E448" s="279"/>
      <c r="F448" s="279" t="s">
        <v>464</v>
      </c>
      <c r="G448" s="280">
        <v>43514</v>
      </c>
      <c r="H448" s="279" t="s">
        <v>1442</v>
      </c>
      <c r="I448" s="281"/>
      <c r="J448" s="279" t="s">
        <v>1456</v>
      </c>
      <c r="K448" s="279" t="s">
        <v>1457</v>
      </c>
      <c r="L448" s="279" t="s">
        <v>218</v>
      </c>
      <c r="M448" s="259"/>
      <c r="N448" s="259">
        <v>995.67</v>
      </c>
      <c r="O448" s="259">
        <v>-2976.57</v>
      </c>
    </row>
    <row r="449" spans="1:15" x14ac:dyDescent="0.25">
      <c r="A449" s="279"/>
      <c r="B449" s="279"/>
      <c r="C449" s="279"/>
      <c r="D449" s="279"/>
      <c r="E449" s="279"/>
      <c r="F449" s="279" t="s">
        <v>464</v>
      </c>
      <c r="G449" s="280">
        <v>43514</v>
      </c>
      <c r="H449" s="279" t="s">
        <v>1442</v>
      </c>
      <c r="I449" s="281"/>
      <c r="J449" s="279" t="s">
        <v>1456</v>
      </c>
      <c r="K449" s="279" t="s">
        <v>1457</v>
      </c>
      <c r="L449" s="279" t="s">
        <v>218</v>
      </c>
      <c r="M449" s="259"/>
      <c r="N449" s="259">
        <v>30.15</v>
      </c>
      <c r="O449" s="259">
        <v>-3006.72</v>
      </c>
    </row>
    <row r="450" spans="1:15" x14ac:dyDescent="0.25">
      <c r="A450" s="279"/>
      <c r="B450" s="279"/>
      <c r="C450" s="279"/>
      <c r="D450" s="279"/>
      <c r="E450" s="279"/>
      <c r="F450" s="279" t="s">
        <v>464</v>
      </c>
      <c r="G450" s="280">
        <v>43514</v>
      </c>
      <c r="H450" s="279" t="s">
        <v>1442</v>
      </c>
      <c r="I450" s="281"/>
      <c r="J450" s="279" t="s">
        <v>1456</v>
      </c>
      <c r="K450" s="279" t="s">
        <v>1457</v>
      </c>
      <c r="L450" s="279" t="s">
        <v>218</v>
      </c>
      <c r="M450" s="259"/>
      <c r="N450" s="259">
        <v>799.61</v>
      </c>
      <c r="O450" s="259">
        <v>-3806.33</v>
      </c>
    </row>
    <row r="451" spans="1:15" x14ac:dyDescent="0.25">
      <c r="A451" s="279"/>
      <c r="B451" s="279"/>
      <c r="C451" s="279"/>
      <c r="D451" s="279"/>
      <c r="E451" s="279"/>
      <c r="F451" s="279" t="s">
        <v>464</v>
      </c>
      <c r="G451" s="280">
        <v>43514</v>
      </c>
      <c r="H451" s="279" t="s">
        <v>1442</v>
      </c>
      <c r="I451" s="281"/>
      <c r="J451" s="279" t="s">
        <v>1458</v>
      </c>
      <c r="K451" s="279" t="s">
        <v>1457</v>
      </c>
      <c r="L451" s="279" t="s">
        <v>218</v>
      </c>
      <c r="M451" s="259"/>
      <c r="N451" s="259">
        <v>586.79999999999995</v>
      </c>
      <c r="O451" s="259">
        <v>-4393.13</v>
      </c>
    </row>
    <row r="452" spans="1:15" x14ac:dyDescent="0.25">
      <c r="A452" s="279"/>
      <c r="B452" s="279"/>
      <c r="C452" s="279"/>
      <c r="D452" s="279"/>
      <c r="E452" s="279"/>
      <c r="F452" s="279" t="s">
        <v>464</v>
      </c>
      <c r="G452" s="280">
        <v>43514</v>
      </c>
      <c r="H452" s="279" t="s">
        <v>1442</v>
      </c>
      <c r="I452" s="281"/>
      <c r="J452" s="279" t="s">
        <v>1253</v>
      </c>
      <c r="K452" s="279" t="s">
        <v>1459</v>
      </c>
      <c r="L452" s="279" t="s">
        <v>219</v>
      </c>
      <c r="M452" s="259"/>
      <c r="N452" s="259">
        <v>3.21</v>
      </c>
      <c r="O452" s="259">
        <v>-4396.34</v>
      </c>
    </row>
    <row r="453" spans="1:15" x14ac:dyDescent="0.25">
      <c r="A453" s="279"/>
      <c r="B453" s="279"/>
      <c r="C453" s="279"/>
      <c r="D453" s="279"/>
      <c r="E453" s="279"/>
      <c r="F453" s="279" t="s">
        <v>464</v>
      </c>
      <c r="G453" s="280">
        <v>43514</v>
      </c>
      <c r="H453" s="279" t="s">
        <v>1442</v>
      </c>
      <c r="I453" s="281"/>
      <c r="J453" s="279" t="s">
        <v>1253</v>
      </c>
      <c r="K453" s="279" t="s">
        <v>1459</v>
      </c>
      <c r="L453" s="279" t="s">
        <v>219</v>
      </c>
      <c r="M453" s="259"/>
      <c r="N453" s="259">
        <v>13.5</v>
      </c>
      <c r="O453" s="259">
        <v>-4409.84</v>
      </c>
    </row>
    <row r="454" spans="1:15" x14ac:dyDescent="0.25">
      <c r="A454" s="279"/>
      <c r="B454" s="279"/>
      <c r="C454" s="279"/>
      <c r="D454" s="279"/>
      <c r="E454" s="279"/>
      <c r="F454" s="279" t="s">
        <v>464</v>
      </c>
      <c r="G454" s="280">
        <v>43514</v>
      </c>
      <c r="H454" s="279" t="s">
        <v>1442</v>
      </c>
      <c r="I454" s="281"/>
      <c r="J454" s="279" t="s">
        <v>1460</v>
      </c>
      <c r="K454" s="279" t="s">
        <v>1461</v>
      </c>
      <c r="L454" s="279" t="s">
        <v>214</v>
      </c>
      <c r="M454" s="259"/>
      <c r="N454" s="259">
        <v>39.22</v>
      </c>
      <c r="O454" s="259">
        <v>-4449.0600000000004</v>
      </c>
    </row>
    <row r="455" spans="1:15" x14ac:dyDescent="0.25">
      <c r="A455" s="279"/>
      <c r="B455" s="279"/>
      <c r="C455" s="279"/>
      <c r="D455" s="279"/>
      <c r="E455" s="279"/>
      <c r="F455" s="279" t="s">
        <v>464</v>
      </c>
      <c r="G455" s="280">
        <v>43516</v>
      </c>
      <c r="H455" s="279" t="s">
        <v>1442</v>
      </c>
      <c r="I455" s="281"/>
      <c r="J455" s="279" t="s">
        <v>465</v>
      </c>
      <c r="K455" s="279" t="s">
        <v>1462</v>
      </c>
      <c r="L455" s="279" t="s">
        <v>236</v>
      </c>
      <c r="M455" s="259"/>
      <c r="N455" s="259">
        <v>2.99</v>
      </c>
      <c r="O455" s="259">
        <v>-4452.05</v>
      </c>
    </row>
    <row r="456" spans="1:15" x14ac:dyDescent="0.25">
      <c r="A456" s="279"/>
      <c r="B456" s="279"/>
      <c r="C456" s="279"/>
      <c r="D456" s="279"/>
      <c r="E456" s="279"/>
      <c r="F456" s="279" t="s">
        <v>464</v>
      </c>
      <c r="G456" s="280">
        <v>43518</v>
      </c>
      <c r="H456" s="279" t="s">
        <v>1442</v>
      </c>
      <c r="I456" s="281"/>
      <c r="J456" s="279" t="s">
        <v>1463</v>
      </c>
      <c r="K456" s="279" t="s">
        <v>1464</v>
      </c>
      <c r="L456" s="279" t="s">
        <v>217</v>
      </c>
      <c r="M456" s="259"/>
      <c r="N456" s="259">
        <v>8.41</v>
      </c>
      <c r="O456" s="259">
        <v>-4460.46</v>
      </c>
    </row>
    <row r="457" spans="1:15" x14ac:dyDescent="0.25">
      <c r="A457" s="279"/>
      <c r="B457" s="279"/>
      <c r="C457" s="279"/>
      <c r="D457" s="279"/>
      <c r="E457" s="279"/>
      <c r="F457" s="279" t="s">
        <v>464</v>
      </c>
      <c r="G457" s="280">
        <v>43521</v>
      </c>
      <c r="H457" s="279" t="s">
        <v>1442</v>
      </c>
      <c r="I457" s="281"/>
      <c r="J457" s="279" t="s">
        <v>1094</v>
      </c>
      <c r="K457" s="279" t="s">
        <v>1465</v>
      </c>
      <c r="L457" s="279" t="s">
        <v>232</v>
      </c>
      <c r="M457" s="259"/>
      <c r="N457" s="259">
        <v>45.23</v>
      </c>
      <c r="O457" s="259">
        <v>-4505.6899999999996</v>
      </c>
    </row>
    <row r="458" spans="1:15" x14ac:dyDescent="0.25">
      <c r="A458" s="279"/>
      <c r="B458" s="279"/>
      <c r="C458" s="279"/>
      <c r="D458" s="279"/>
      <c r="E458" s="279"/>
      <c r="F458" s="279" t="s">
        <v>464</v>
      </c>
      <c r="G458" s="280">
        <v>43521</v>
      </c>
      <c r="H458" s="279" t="s">
        <v>1442</v>
      </c>
      <c r="I458" s="281"/>
      <c r="J458" s="279" t="s">
        <v>1466</v>
      </c>
      <c r="K458" s="279" t="s">
        <v>1467</v>
      </c>
      <c r="L458" s="279" t="s">
        <v>216</v>
      </c>
      <c r="M458" s="259"/>
      <c r="N458" s="259">
        <v>20</v>
      </c>
      <c r="O458" s="259">
        <v>-4525.6899999999996</v>
      </c>
    </row>
    <row r="459" spans="1:15" x14ac:dyDescent="0.25">
      <c r="A459" s="279"/>
      <c r="B459" s="279"/>
      <c r="C459" s="279"/>
      <c r="D459" s="279"/>
      <c r="E459" s="279"/>
      <c r="F459" s="279" t="s">
        <v>464</v>
      </c>
      <c r="G459" s="280">
        <v>43523</v>
      </c>
      <c r="H459" s="279" t="s">
        <v>1039</v>
      </c>
      <c r="I459" s="281"/>
      <c r="J459" s="279" t="s">
        <v>1066</v>
      </c>
      <c r="K459" s="279" t="s">
        <v>1468</v>
      </c>
      <c r="L459" s="279" t="s">
        <v>232</v>
      </c>
      <c r="M459" s="259"/>
      <c r="N459" s="259">
        <v>220.24</v>
      </c>
      <c r="O459" s="259">
        <v>-4745.93</v>
      </c>
    </row>
    <row r="460" spans="1:15" x14ac:dyDescent="0.25">
      <c r="A460" s="279"/>
      <c r="B460" s="279"/>
      <c r="C460" s="279"/>
      <c r="D460" s="279"/>
      <c r="E460" s="279"/>
      <c r="F460" s="279" t="s">
        <v>464</v>
      </c>
      <c r="G460" s="280">
        <v>43524</v>
      </c>
      <c r="H460" s="279" t="s">
        <v>1442</v>
      </c>
      <c r="I460" s="281"/>
      <c r="J460" s="279" t="s">
        <v>1257</v>
      </c>
      <c r="K460" s="279" t="s">
        <v>1258</v>
      </c>
      <c r="L460" s="279" t="s">
        <v>216</v>
      </c>
      <c r="M460" s="259"/>
      <c r="N460" s="259">
        <v>10</v>
      </c>
      <c r="O460" s="259">
        <v>-4755.93</v>
      </c>
    </row>
    <row r="461" spans="1:15" ht="15.75" thickBot="1" x14ac:dyDescent="0.3">
      <c r="A461" s="279"/>
      <c r="B461" s="279"/>
      <c r="C461" s="279"/>
      <c r="D461" s="279"/>
      <c r="E461" s="279"/>
      <c r="F461" s="279" t="s">
        <v>464</v>
      </c>
      <c r="G461" s="280">
        <v>43524</v>
      </c>
      <c r="H461" s="279" t="s">
        <v>1039</v>
      </c>
      <c r="I461" s="281"/>
      <c r="J461" s="279" t="s">
        <v>1066</v>
      </c>
      <c r="K461" s="279" t="s">
        <v>1469</v>
      </c>
      <c r="L461" s="279" t="s">
        <v>232</v>
      </c>
      <c r="M461" s="260"/>
      <c r="N461" s="260">
        <v>97.54</v>
      </c>
      <c r="O461" s="260">
        <v>-4853.47</v>
      </c>
    </row>
    <row r="462" spans="1:15" x14ac:dyDescent="0.25">
      <c r="A462" s="279"/>
      <c r="B462" s="279" t="s">
        <v>467</v>
      </c>
      <c r="C462" s="279"/>
      <c r="D462" s="279"/>
      <c r="E462" s="279"/>
      <c r="F462" s="279"/>
      <c r="G462" s="280"/>
      <c r="H462" s="279"/>
      <c r="I462" s="281"/>
      <c r="J462" s="279"/>
      <c r="K462" s="279"/>
      <c r="L462" s="279"/>
      <c r="M462" s="259">
        <f>ROUND(SUM(M419:M461),5)</f>
        <v>3682.78</v>
      </c>
      <c r="N462" s="259">
        <f>ROUND(SUM(N419:N461),5)</f>
        <v>5865.51</v>
      </c>
      <c r="O462" s="259">
        <f>O461</f>
        <v>-4853.47</v>
      </c>
    </row>
    <row r="463" spans="1:15" x14ac:dyDescent="0.25">
      <c r="A463" s="258"/>
      <c r="B463" s="258" t="s">
        <v>468</v>
      </c>
      <c r="C463" s="258"/>
      <c r="D463" s="258"/>
      <c r="E463" s="258"/>
      <c r="F463" s="258"/>
      <c r="G463" s="276"/>
      <c r="H463" s="258"/>
      <c r="I463" s="277"/>
      <c r="J463" s="258"/>
      <c r="K463" s="258"/>
      <c r="L463" s="258"/>
      <c r="M463" s="278"/>
      <c r="N463" s="278"/>
      <c r="O463" s="278">
        <v>0</v>
      </c>
    </row>
    <row r="464" spans="1:15" x14ac:dyDescent="0.25">
      <c r="A464" s="279"/>
      <c r="B464" s="279" t="s">
        <v>469</v>
      </c>
      <c r="C464" s="279"/>
      <c r="D464" s="279"/>
      <c r="E464" s="279"/>
      <c r="F464" s="279"/>
      <c r="G464" s="280"/>
      <c r="H464" s="279"/>
      <c r="I464" s="281"/>
      <c r="J464" s="279"/>
      <c r="K464" s="279"/>
      <c r="L464" s="279"/>
      <c r="M464" s="259"/>
      <c r="N464" s="259"/>
      <c r="O464" s="259">
        <f>O463</f>
        <v>0</v>
      </c>
    </row>
    <row r="465" spans="1:15" x14ac:dyDescent="0.25">
      <c r="A465" s="258"/>
      <c r="B465" s="258" t="s">
        <v>470</v>
      </c>
      <c r="C465" s="258"/>
      <c r="D465" s="258"/>
      <c r="E465" s="258"/>
      <c r="F465" s="258"/>
      <c r="G465" s="276"/>
      <c r="H465" s="258"/>
      <c r="I465" s="277"/>
      <c r="J465" s="258"/>
      <c r="K465" s="258"/>
      <c r="L465" s="258"/>
      <c r="M465" s="278"/>
      <c r="N465" s="278"/>
      <c r="O465" s="278">
        <v>0</v>
      </c>
    </row>
    <row r="466" spans="1:15" x14ac:dyDescent="0.25">
      <c r="A466" s="279"/>
      <c r="B466" s="279" t="s">
        <v>471</v>
      </c>
      <c r="C466" s="279"/>
      <c r="D466" s="279"/>
      <c r="E466" s="279"/>
      <c r="F466" s="279"/>
      <c r="G466" s="280"/>
      <c r="H466" s="279"/>
      <c r="I466" s="281"/>
      <c r="J466" s="279"/>
      <c r="K466" s="279"/>
      <c r="L466" s="279"/>
      <c r="M466" s="259"/>
      <c r="N466" s="259"/>
      <c r="O466" s="259">
        <f>O465</f>
        <v>0</v>
      </c>
    </row>
    <row r="467" spans="1:15" x14ac:dyDescent="0.25">
      <c r="A467" s="258"/>
      <c r="B467" s="258" t="s">
        <v>329</v>
      </c>
      <c r="C467" s="258"/>
      <c r="D467" s="258"/>
      <c r="E467" s="258"/>
      <c r="F467" s="258"/>
      <c r="G467" s="276"/>
      <c r="H467" s="258"/>
      <c r="I467" s="277"/>
      <c r="J467" s="258"/>
      <c r="K467" s="258"/>
      <c r="L467" s="258"/>
      <c r="M467" s="278"/>
      <c r="N467" s="278"/>
      <c r="O467" s="278">
        <v>-153152.54999999999</v>
      </c>
    </row>
    <row r="468" spans="1:15" x14ac:dyDescent="0.25">
      <c r="A468" s="258"/>
      <c r="B468" s="258"/>
      <c r="C468" s="258" t="s">
        <v>472</v>
      </c>
      <c r="D468" s="258"/>
      <c r="E468" s="258"/>
      <c r="F468" s="258"/>
      <c r="G468" s="276"/>
      <c r="H468" s="258"/>
      <c r="I468" s="277"/>
      <c r="J468" s="258"/>
      <c r="K468" s="258"/>
      <c r="L468" s="258"/>
      <c r="M468" s="278"/>
      <c r="N468" s="278"/>
      <c r="O468" s="278">
        <v>0</v>
      </c>
    </row>
    <row r="469" spans="1:15" x14ac:dyDescent="0.25">
      <c r="A469" s="279"/>
      <c r="B469" s="279"/>
      <c r="C469" s="279" t="s">
        <v>473</v>
      </c>
      <c r="D469" s="279"/>
      <c r="E469" s="279"/>
      <c r="F469" s="279"/>
      <c r="G469" s="280"/>
      <c r="H469" s="279"/>
      <c r="I469" s="281"/>
      <c r="J469" s="279"/>
      <c r="K469" s="279"/>
      <c r="L469" s="279"/>
      <c r="M469" s="259"/>
      <c r="N469" s="259"/>
      <c r="O469" s="259">
        <f>O468</f>
        <v>0</v>
      </c>
    </row>
    <row r="470" spans="1:15" x14ac:dyDescent="0.25">
      <c r="A470" s="258"/>
      <c r="B470" s="258"/>
      <c r="C470" s="258" t="s">
        <v>474</v>
      </c>
      <c r="D470" s="258"/>
      <c r="E470" s="258"/>
      <c r="F470" s="258"/>
      <c r="G470" s="276"/>
      <c r="H470" s="258"/>
      <c r="I470" s="277"/>
      <c r="J470" s="258"/>
      <c r="K470" s="258"/>
      <c r="L470" s="258"/>
      <c r="M470" s="278"/>
      <c r="N470" s="278"/>
      <c r="O470" s="278">
        <v>0</v>
      </c>
    </row>
    <row r="471" spans="1:15" x14ac:dyDescent="0.25">
      <c r="A471" s="279"/>
      <c r="B471" s="279"/>
      <c r="C471" s="279" t="s">
        <v>475</v>
      </c>
      <c r="D471" s="279"/>
      <c r="E471" s="279"/>
      <c r="F471" s="279"/>
      <c r="G471" s="280"/>
      <c r="H471" s="279"/>
      <c r="I471" s="281"/>
      <c r="J471" s="279"/>
      <c r="K471" s="279"/>
      <c r="L471" s="279"/>
      <c r="M471" s="259"/>
      <c r="N471" s="259"/>
      <c r="O471" s="259">
        <f>O470</f>
        <v>0</v>
      </c>
    </row>
    <row r="472" spans="1:15" x14ac:dyDescent="0.25">
      <c r="A472" s="258"/>
      <c r="B472" s="258"/>
      <c r="C472" s="258" t="s">
        <v>476</v>
      </c>
      <c r="D472" s="258"/>
      <c r="E472" s="258"/>
      <c r="F472" s="258"/>
      <c r="G472" s="276"/>
      <c r="H472" s="258"/>
      <c r="I472" s="277"/>
      <c r="J472" s="258"/>
      <c r="K472" s="258"/>
      <c r="L472" s="258"/>
      <c r="M472" s="278"/>
      <c r="N472" s="278"/>
      <c r="O472" s="278">
        <v>0</v>
      </c>
    </row>
    <row r="473" spans="1:15" x14ac:dyDescent="0.25">
      <c r="A473" s="279"/>
      <c r="B473" s="279"/>
      <c r="C473" s="279" t="s">
        <v>477</v>
      </c>
      <c r="D473" s="279"/>
      <c r="E473" s="279"/>
      <c r="F473" s="279"/>
      <c r="G473" s="280"/>
      <c r="H473" s="279"/>
      <c r="I473" s="281"/>
      <c r="J473" s="279"/>
      <c r="K473" s="279"/>
      <c r="L473" s="279"/>
      <c r="M473" s="259"/>
      <c r="N473" s="259"/>
      <c r="O473" s="259">
        <f>O472</f>
        <v>0</v>
      </c>
    </row>
    <row r="474" spans="1:15" x14ac:dyDescent="0.25">
      <c r="A474" s="258"/>
      <c r="B474" s="258"/>
      <c r="C474" s="258" t="s">
        <v>478</v>
      </c>
      <c r="D474" s="258"/>
      <c r="E474" s="258"/>
      <c r="F474" s="258"/>
      <c r="G474" s="276"/>
      <c r="H474" s="258"/>
      <c r="I474" s="277"/>
      <c r="J474" s="258"/>
      <c r="K474" s="258"/>
      <c r="L474" s="258"/>
      <c r="M474" s="278"/>
      <c r="N474" s="278"/>
      <c r="O474" s="278">
        <v>0</v>
      </c>
    </row>
    <row r="475" spans="1:15" x14ac:dyDescent="0.25">
      <c r="A475" s="279"/>
      <c r="B475" s="279"/>
      <c r="C475" s="279" t="s">
        <v>479</v>
      </c>
      <c r="D475" s="279"/>
      <c r="E475" s="279"/>
      <c r="F475" s="279"/>
      <c r="G475" s="280"/>
      <c r="H475" s="279"/>
      <c r="I475" s="281"/>
      <c r="J475" s="279"/>
      <c r="K475" s="279"/>
      <c r="L475" s="279"/>
      <c r="M475" s="259"/>
      <c r="N475" s="259"/>
      <c r="O475" s="259">
        <f>O474</f>
        <v>0</v>
      </c>
    </row>
    <row r="476" spans="1:15" x14ac:dyDescent="0.25">
      <c r="A476" s="258"/>
      <c r="B476" s="258"/>
      <c r="C476" s="258" t="s">
        <v>330</v>
      </c>
      <c r="D476" s="258"/>
      <c r="E476" s="258"/>
      <c r="F476" s="258"/>
      <c r="G476" s="276"/>
      <c r="H476" s="258"/>
      <c r="I476" s="277"/>
      <c r="J476" s="258"/>
      <c r="K476" s="258"/>
      <c r="L476" s="258"/>
      <c r="M476" s="278"/>
      <c r="N476" s="278"/>
      <c r="O476" s="278">
        <v>5175.58</v>
      </c>
    </row>
    <row r="477" spans="1:15" x14ac:dyDescent="0.25">
      <c r="A477" s="258"/>
      <c r="B477" s="258"/>
      <c r="C477" s="258"/>
      <c r="D477" s="258" t="s">
        <v>480</v>
      </c>
      <c r="E477" s="258"/>
      <c r="F477" s="258"/>
      <c r="G477" s="276"/>
      <c r="H477" s="258"/>
      <c r="I477" s="277"/>
      <c r="J477" s="258"/>
      <c r="K477" s="258"/>
      <c r="L477" s="258"/>
      <c r="M477" s="278"/>
      <c r="N477" s="278"/>
      <c r="O477" s="278">
        <v>0</v>
      </c>
    </row>
    <row r="478" spans="1:15" x14ac:dyDescent="0.25">
      <c r="A478" s="279"/>
      <c r="B478" s="279"/>
      <c r="C478" s="279"/>
      <c r="D478" s="279" t="s">
        <v>481</v>
      </c>
      <c r="E478" s="279"/>
      <c r="F478" s="279"/>
      <c r="G478" s="280"/>
      <c r="H478" s="279"/>
      <c r="I478" s="281"/>
      <c r="J478" s="279"/>
      <c r="K478" s="279"/>
      <c r="L478" s="279"/>
      <c r="M478" s="259"/>
      <c r="N478" s="259"/>
      <c r="O478" s="259">
        <f>O477</f>
        <v>0</v>
      </c>
    </row>
    <row r="479" spans="1:15" x14ac:dyDescent="0.25">
      <c r="A479" s="258"/>
      <c r="B479" s="258"/>
      <c r="C479" s="258"/>
      <c r="D479" s="258" t="s">
        <v>482</v>
      </c>
      <c r="E479" s="258"/>
      <c r="F479" s="258"/>
      <c r="G479" s="276"/>
      <c r="H479" s="258"/>
      <c r="I479" s="277"/>
      <c r="J479" s="258"/>
      <c r="K479" s="258"/>
      <c r="L479" s="258"/>
      <c r="M479" s="278"/>
      <c r="N479" s="278"/>
      <c r="O479" s="278">
        <v>0</v>
      </c>
    </row>
    <row r="480" spans="1:15" x14ac:dyDescent="0.25">
      <c r="A480" s="279"/>
      <c r="B480" s="279"/>
      <c r="C480" s="279"/>
      <c r="D480" s="279" t="s">
        <v>483</v>
      </c>
      <c r="E480" s="279"/>
      <c r="F480" s="279"/>
      <c r="G480" s="280"/>
      <c r="H480" s="279"/>
      <c r="I480" s="281"/>
      <c r="J480" s="279"/>
      <c r="K480" s="279"/>
      <c r="L480" s="279"/>
      <c r="M480" s="259"/>
      <c r="N480" s="259"/>
      <c r="O480" s="259">
        <f>O479</f>
        <v>0</v>
      </c>
    </row>
    <row r="481" spans="1:15" x14ac:dyDescent="0.25">
      <c r="A481" s="258"/>
      <c r="B481" s="258"/>
      <c r="C481" s="258"/>
      <c r="D481" s="258" t="s">
        <v>484</v>
      </c>
      <c r="E481" s="258"/>
      <c r="F481" s="258"/>
      <c r="G481" s="276"/>
      <c r="H481" s="258"/>
      <c r="I481" s="277"/>
      <c r="J481" s="258"/>
      <c r="K481" s="258"/>
      <c r="L481" s="258"/>
      <c r="M481" s="278"/>
      <c r="N481" s="278"/>
      <c r="O481" s="278">
        <v>5175.58</v>
      </c>
    </row>
    <row r="482" spans="1:15" x14ac:dyDescent="0.25">
      <c r="A482" s="279"/>
      <c r="B482" s="279"/>
      <c r="C482" s="279"/>
      <c r="D482" s="279"/>
      <c r="E482" s="279"/>
      <c r="F482" s="279" t="s">
        <v>390</v>
      </c>
      <c r="G482" s="280">
        <v>43502</v>
      </c>
      <c r="H482" s="279" t="s">
        <v>1470</v>
      </c>
      <c r="I482" s="281"/>
      <c r="J482" s="279" t="s">
        <v>1169</v>
      </c>
      <c r="K482" s="279" t="s">
        <v>1471</v>
      </c>
      <c r="L482" s="279" t="s">
        <v>293</v>
      </c>
      <c r="M482" s="259"/>
      <c r="N482" s="259">
        <v>178.84</v>
      </c>
      <c r="O482" s="259">
        <v>4996.74</v>
      </c>
    </row>
    <row r="483" spans="1:15" x14ac:dyDescent="0.25">
      <c r="A483" s="279"/>
      <c r="B483" s="279"/>
      <c r="C483" s="279"/>
      <c r="D483" s="279"/>
      <c r="E483" s="279"/>
      <c r="F483" s="279" t="s">
        <v>461</v>
      </c>
      <c r="G483" s="280">
        <v>43509</v>
      </c>
      <c r="H483" s="279" t="s">
        <v>1160</v>
      </c>
      <c r="I483" s="281"/>
      <c r="J483" s="279" t="s">
        <v>411</v>
      </c>
      <c r="K483" s="279" t="s">
        <v>1397</v>
      </c>
      <c r="L483" s="279" t="s">
        <v>324</v>
      </c>
      <c r="M483" s="259">
        <v>3579.67</v>
      </c>
      <c r="N483" s="259"/>
      <c r="O483" s="259">
        <v>8576.41</v>
      </c>
    </row>
    <row r="484" spans="1:15" x14ac:dyDescent="0.25">
      <c r="A484" s="279"/>
      <c r="B484" s="279"/>
      <c r="C484" s="279"/>
      <c r="D484" s="279"/>
      <c r="E484" s="279"/>
      <c r="F484" s="279" t="s">
        <v>461</v>
      </c>
      <c r="G484" s="280">
        <v>43510</v>
      </c>
      <c r="H484" s="279" t="s">
        <v>1406</v>
      </c>
      <c r="I484" s="281"/>
      <c r="J484" s="279" t="s">
        <v>356</v>
      </c>
      <c r="K484" s="279" t="s">
        <v>1472</v>
      </c>
      <c r="L484" s="279" t="s">
        <v>324</v>
      </c>
      <c r="M484" s="259">
        <v>744.33</v>
      </c>
      <c r="N484" s="259"/>
      <c r="O484" s="259">
        <v>9320.74</v>
      </c>
    </row>
    <row r="485" spans="1:15" ht="15.75" thickBot="1" x14ac:dyDescent="0.3">
      <c r="A485" s="279"/>
      <c r="B485" s="279"/>
      <c r="C485" s="279"/>
      <c r="D485" s="279"/>
      <c r="E485" s="279"/>
      <c r="F485" s="279" t="s">
        <v>383</v>
      </c>
      <c r="G485" s="280">
        <v>43521</v>
      </c>
      <c r="H485" s="279" t="s">
        <v>1473</v>
      </c>
      <c r="I485" s="282" t="s">
        <v>1102</v>
      </c>
      <c r="J485" s="279" t="s">
        <v>1169</v>
      </c>
      <c r="K485" s="279" t="s">
        <v>1169</v>
      </c>
      <c r="L485" s="279" t="s">
        <v>109</v>
      </c>
      <c r="M485" s="259"/>
      <c r="N485" s="259">
        <v>3610.54</v>
      </c>
      <c r="O485" s="259">
        <v>5710.2</v>
      </c>
    </row>
    <row r="486" spans="1:15" ht="15.75" thickBot="1" x14ac:dyDescent="0.3">
      <c r="A486" s="279"/>
      <c r="B486" s="279"/>
      <c r="C486" s="279"/>
      <c r="D486" s="279" t="s">
        <v>485</v>
      </c>
      <c r="E486" s="279"/>
      <c r="F486" s="279"/>
      <c r="G486" s="280"/>
      <c r="H486" s="279"/>
      <c r="I486" s="281"/>
      <c r="J486" s="279"/>
      <c r="K486" s="279"/>
      <c r="L486" s="279"/>
      <c r="M486" s="262">
        <f>ROUND(SUM(M481:M485),5)</f>
        <v>4324</v>
      </c>
      <c r="N486" s="262">
        <f>ROUND(SUM(N481:N485),5)</f>
        <v>3789.38</v>
      </c>
      <c r="O486" s="262">
        <f>O485</f>
        <v>5710.2</v>
      </c>
    </row>
    <row r="487" spans="1:15" x14ac:dyDescent="0.25">
      <c r="A487" s="279"/>
      <c r="B487" s="279"/>
      <c r="C487" s="279" t="s">
        <v>486</v>
      </c>
      <c r="D487" s="279"/>
      <c r="E487" s="279"/>
      <c r="F487" s="279"/>
      <c r="G487" s="280"/>
      <c r="H487" s="279"/>
      <c r="I487" s="281"/>
      <c r="J487" s="279"/>
      <c r="K487" s="279"/>
      <c r="L487" s="279"/>
      <c r="M487" s="259">
        <f>ROUND(M478+M480+M486,5)</f>
        <v>4324</v>
      </c>
      <c r="N487" s="259">
        <f>ROUND(N478+N480+N486,5)</f>
        <v>3789.38</v>
      </c>
      <c r="O487" s="259">
        <f>ROUND(O478+O480+O486,5)</f>
        <v>5710.2</v>
      </c>
    </row>
    <row r="488" spans="1:15" x14ac:dyDescent="0.25">
      <c r="A488" s="258"/>
      <c r="B488" s="258"/>
      <c r="C488" s="258" t="s">
        <v>487</v>
      </c>
      <c r="D488" s="258"/>
      <c r="E488" s="258"/>
      <c r="F488" s="258"/>
      <c r="G488" s="276"/>
      <c r="H488" s="258"/>
      <c r="I488" s="277"/>
      <c r="J488" s="258"/>
      <c r="K488" s="258"/>
      <c r="L488" s="258"/>
      <c r="M488" s="278"/>
      <c r="N488" s="278"/>
      <c r="O488" s="278">
        <v>0</v>
      </c>
    </row>
    <row r="489" spans="1:15" x14ac:dyDescent="0.25">
      <c r="A489" s="258"/>
      <c r="B489" s="258"/>
      <c r="C489" s="258"/>
      <c r="D489" s="258" t="s">
        <v>488</v>
      </c>
      <c r="E489" s="258"/>
      <c r="F489" s="258"/>
      <c r="G489" s="276"/>
      <c r="H489" s="258"/>
      <c r="I489" s="277"/>
      <c r="J489" s="258"/>
      <c r="K489" s="258"/>
      <c r="L489" s="258"/>
      <c r="M489" s="278"/>
      <c r="N489" s="278"/>
      <c r="O489" s="278">
        <v>0</v>
      </c>
    </row>
    <row r="490" spans="1:15" x14ac:dyDescent="0.25">
      <c r="A490" s="279"/>
      <c r="B490" s="279"/>
      <c r="C490" s="279"/>
      <c r="D490" s="279" t="s">
        <v>489</v>
      </c>
      <c r="E490" s="279"/>
      <c r="F490" s="279"/>
      <c r="G490" s="280"/>
      <c r="H490" s="279"/>
      <c r="I490" s="281"/>
      <c r="J490" s="279"/>
      <c r="K490" s="279"/>
      <c r="L490" s="279"/>
      <c r="M490" s="259"/>
      <c r="N490" s="259"/>
      <c r="O490" s="259">
        <f>O489</f>
        <v>0</v>
      </c>
    </row>
    <row r="491" spans="1:15" x14ac:dyDescent="0.25">
      <c r="A491" s="258"/>
      <c r="B491" s="258"/>
      <c r="C491" s="258"/>
      <c r="D491" s="258" t="s">
        <v>490</v>
      </c>
      <c r="E491" s="258"/>
      <c r="F491" s="258"/>
      <c r="G491" s="276"/>
      <c r="H491" s="258"/>
      <c r="I491" s="277"/>
      <c r="J491" s="258"/>
      <c r="K491" s="258"/>
      <c r="L491" s="258"/>
      <c r="M491" s="278"/>
      <c r="N491" s="278"/>
      <c r="O491" s="278">
        <v>0</v>
      </c>
    </row>
    <row r="492" spans="1:15" x14ac:dyDescent="0.25">
      <c r="A492" s="279"/>
      <c r="B492" s="279"/>
      <c r="C492" s="279"/>
      <c r="D492" s="279" t="s">
        <v>491</v>
      </c>
      <c r="E492" s="279"/>
      <c r="F492" s="279"/>
      <c r="G492" s="280"/>
      <c r="H492" s="279"/>
      <c r="I492" s="281"/>
      <c r="J492" s="279"/>
      <c r="K492" s="279"/>
      <c r="L492" s="279"/>
      <c r="M492" s="259"/>
      <c r="N492" s="259"/>
      <c r="O492" s="259">
        <f>O491</f>
        <v>0</v>
      </c>
    </row>
    <row r="493" spans="1:15" x14ac:dyDescent="0.25">
      <c r="A493" s="258"/>
      <c r="B493" s="258"/>
      <c r="C493" s="258"/>
      <c r="D493" s="258" t="s">
        <v>492</v>
      </c>
      <c r="E493" s="258"/>
      <c r="F493" s="258"/>
      <c r="G493" s="276"/>
      <c r="H493" s="258"/>
      <c r="I493" s="277"/>
      <c r="J493" s="258"/>
      <c r="K493" s="258"/>
      <c r="L493" s="258"/>
      <c r="M493" s="278"/>
      <c r="N493" s="278"/>
      <c r="O493" s="278">
        <v>0</v>
      </c>
    </row>
    <row r="494" spans="1:15" x14ac:dyDescent="0.25">
      <c r="A494" s="279"/>
      <c r="B494" s="279"/>
      <c r="C494" s="279"/>
      <c r="D494" s="279" t="s">
        <v>493</v>
      </c>
      <c r="E494" s="279"/>
      <c r="F494" s="279"/>
      <c r="G494" s="280"/>
      <c r="H494" s="279"/>
      <c r="I494" s="281"/>
      <c r="J494" s="279"/>
      <c r="K494" s="279"/>
      <c r="L494" s="279"/>
      <c r="M494" s="259"/>
      <c r="N494" s="259"/>
      <c r="O494" s="259">
        <f>O493</f>
        <v>0</v>
      </c>
    </row>
    <row r="495" spans="1:15" x14ac:dyDescent="0.25">
      <c r="A495" s="258"/>
      <c r="B495" s="258"/>
      <c r="C495" s="258"/>
      <c r="D495" s="258" t="s">
        <v>494</v>
      </c>
      <c r="E495" s="258"/>
      <c r="F495" s="258"/>
      <c r="G495" s="276"/>
      <c r="H495" s="258"/>
      <c r="I495" s="277"/>
      <c r="J495" s="258"/>
      <c r="K495" s="258"/>
      <c r="L495" s="258"/>
      <c r="M495" s="278"/>
      <c r="N495" s="278"/>
      <c r="O495" s="278">
        <v>0</v>
      </c>
    </row>
    <row r="496" spans="1:15" x14ac:dyDescent="0.25">
      <c r="A496" s="279"/>
      <c r="B496" s="279"/>
      <c r="C496" s="279"/>
      <c r="D496" s="279" t="s">
        <v>495</v>
      </c>
      <c r="E496" s="279"/>
      <c r="F496" s="279"/>
      <c r="G496" s="280"/>
      <c r="H496" s="279"/>
      <c r="I496" s="281"/>
      <c r="J496" s="279"/>
      <c r="K496" s="279"/>
      <c r="L496" s="279"/>
      <c r="M496" s="259"/>
      <c r="N496" s="259"/>
      <c r="O496" s="259">
        <f>O495</f>
        <v>0</v>
      </c>
    </row>
    <row r="497" spans="1:15" x14ac:dyDescent="0.25">
      <c r="A497" s="258"/>
      <c r="B497" s="258"/>
      <c r="C497" s="258"/>
      <c r="D497" s="258" t="s">
        <v>496</v>
      </c>
      <c r="E497" s="258"/>
      <c r="F497" s="258"/>
      <c r="G497" s="276"/>
      <c r="H497" s="258"/>
      <c r="I497" s="277"/>
      <c r="J497" s="258"/>
      <c r="K497" s="258"/>
      <c r="L497" s="258"/>
      <c r="M497" s="278"/>
      <c r="N497" s="278"/>
      <c r="O497" s="278">
        <v>0</v>
      </c>
    </row>
    <row r="498" spans="1:15" x14ac:dyDescent="0.25">
      <c r="A498" s="279"/>
      <c r="B498" s="279"/>
      <c r="C498" s="279"/>
      <c r="D498" s="279" t="s">
        <v>497</v>
      </c>
      <c r="E498" s="279"/>
      <c r="F498" s="279"/>
      <c r="G498" s="280"/>
      <c r="H498" s="279"/>
      <c r="I498" s="281"/>
      <c r="J498" s="279"/>
      <c r="K498" s="279"/>
      <c r="L498" s="279"/>
      <c r="M498" s="259"/>
      <c r="N498" s="259"/>
      <c r="O498" s="259">
        <f>O497</f>
        <v>0</v>
      </c>
    </row>
    <row r="499" spans="1:15" x14ac:dyDescent="0.25">
      <c r="A499" s="258"/>
      <c r="B499" s="258"/>
      <c r="C499" s="258"/>
      <c r="D499" s="258" t="s">
        <v>498</v>
      </c>
      <c r="E499" s="258"/>
      <c r="F499" s="258"/>
      <c r="G499" s="276"/>
      <c r="H499" s="258"/>
      <c r="I499" s="277"/>
      <c r="J499" s="258"/>
      <c r="K499" s="258"/>
      <c r="L499" s="258"/>
      <c r="M499" s="278"/>
      <c r="N499" s="278"/>
      <c r="O499" s="278">
        <v>0</v>
      </c>
    </row>
    <row r="500" spans="1:15" x14ac:dyDescent="0.25">
      <c r="A500" s="279"/>
      <c r="B500" s="279"/>
      <c r="C500" s="279"/>
      <c r="D500" s="279" t="s">
        <v>499</v>
      </c>
      <c r="E500" s="279"/>
      <c r="F500" s="279"/>
      <c r="G500" s="280"/>
      <c r="H500" s="279"/>
      <c r="I500" s="281"/>
      <c r="J500" s="279"/>
      <c r="K500" s="279"/>
      <c r="L500" s="279"/>
      <c r="M500" s="259"/>
      <c r="N500" s="259"/>
      <c r="O500" s="259">
        <f>O499</f>
        <v>0</v>
      </c>
    </row>
    <row r="501" spans="1:15" x14ac:dyDescent="0.25">
      <c r="A501" s="258"/>
      <c r="B501" s="258"/>
      <c r="C501" s="258"/>
      <c r="D501" s="258" t="s">
        <v>500</v>
      </c>
      <c r="E501" s="258"/>
      <c r="F501" s="258"/>
      <c r="G501" s="276"/>
      <c r="H501" s="258"/>
      <c r="I501" s="277"/>
      <c r="J501" s="258"/>
      <c r="K501" s="258"/>
      <c r="L501" s="258"/>
      <c r="M501" s="278"/>
      <c r="N501" s="278"/>
      <c r="O501" s="278">
        <v>0</v>
      </c>
    </row>
    <row r="502" spans="1:15" x14ac:dyDescent="0.25">
      <c r="A502" s="279"/>
      <c r="B502" s="279"/>
      <c r="C502" s="279"/>
      <c r="D502" s="279" t="s">
        <v>501</v>
      </c>
      <c r="E502" s="279"/>
      <c r="F502" s="279"/>
      <c r="G502" s="280"/>
      <c r="H502" s="279"/>
      <c r="I502" s="281"/>
      <c r="J502" s="279"/>
      <c r="K502" s="279"/>
      <c r="L502" s="279"/>
      <c r="M502" s="259"/>
      <c r="N502" s="259"/>
      <c r="O502" s="259">
        <f>O501</f>
        <v>0</v>
      </c>
    </row>
    <row r="503" spans="1:15" x14ac:dyDescent="0.25">
      <c r="A503" s="258"/>
      <c r="B503" s="258"/>
      <c r="C503" s="258"/>
      <c r="D503" s="258" t="s">
        <v>502</v>
      </c>
      <c r="E503" s="258"/>
      <c r="F503" s="258"/>
      <c r="G503" s="276"/>
      <c r="H503" s="258"/>
      <c r="I503" s="277"/>
      <c r="J503" s="258"/>
      <c r="K503" s="258"/>
      <c r="L503" s="258"/>
      <c r="M503" s="278"/>
      <c r="N503" s="278"/>
      <c r="O503" s="278">
        <v>0</v>
      </c>
    </row>
    <row r="504" spans="1:15" x14ac:dyDescent="0.25">
      <c r="A504" s="279"/>
      <c r="B504" s="279"/>
      <c r="C504" s="279"/>
      <c r="D504" s="279" t="s">
        <v>503</v>
      </c>
      <c r="E504" s="279"/>
      <c r="F504" s="279"/>
      <c r="G504" s="280"/>
      <c r="H504" s="279"/>
      <c r="I504" s="281"/>
      <c r="J504" s="279"/>
      <c r="K504" s="279"/>
      <c r="L504" s="279"/>
      <c r="M504" s="259"/>
      <c r="N504" s="259"/>
      <c r="O504" s="259">
        <f>O503</f>
        <v>0</v>
      </c>
    </row>
    <row r="505" spans="1:15" x14ac:dyDescent="0.25">
      <c r="A505" s="258"/>
      <c r="B505" s="258"/>
      <c r="C505" s="258"/>
      <c r="D505" s="258" t="s">
        <v>504</v>
      </c>
      <c r="E505" s="258"/>
      <c r="F505" s="258"/>
      <c r="G505" s="276"/>
      <c r="H505" s="258"/>
      <c r="I505" s="277"/>
      <c r="J505" s="258"/>
      <c r="K505" s="258"/>
      <c r="L505" s="258"/>
      <c r="M505" s="278"/>
      <c r="N505" s="278"/>
      <c r="O505" s="278">
        <v>0</v>
      </c>
    </row>
    <row r="506" spans="1:15" x14ac:dyDescent="0.25">
      <c r="A506" s="279"/>
      <c r="B506" s="279"/>
      <c r="C506" s="279"/>
      <c r="D506" s="279" t="s">
        <v>505</v>
      </c>
      <c r="E506" s="279"/>
      <c r="F506" s="279"/>
      <c r="G506" s="280"/>
      <c r="H506" s="279"/>
      <c r="I506" s="281"/>
      <c r="J506" s="279"/>
      <c r="K506" s="279"/>
      <c r="L506" s="279"/>
      <c r="M506" s="259"/>
      <c r="N506" s="259"/>
      <c r="O506" s="259">
        <f>O505</f>
        <v>0</v>
      </c>
    </row>
    <row r="507" spans="1:15" x14ac:dyDescent="0.25">
      <c r="A507" s="258"/>
      <c r="B507" s="258"/>
      <c r="C507" s="258"/>
      <c r="D507" s="258" t="s">
        <v>506</v>
      </c>
      <c r="E507" s="258"/>
      <c r="F507" s="258"/>
      <c r="G507" s="276"/>
      <c r="H507" s="258"/>
      <c r="I507" s="277"/>
      <c r="J507" s="258"/>
      <c r="K507" s="258"/>
      <c r="L507" s="258"/>
      <c r="M507" s="278"/>
      <c r="N507" s="278"/>
      <c r="O507" s="278">
        <v>0</v>
      </c>
    </row>
    <row r="508" spans="1:15" ht="15.75" thickBot="1" x14ac:dyDescent="0.3">
      <c r="A508" s="279"/>
      <c r="B508" s="279"/>
      <c r="C508" s="279"/>
      <c r="D508" s="279" t="s">
        <v>507</v>
      </c>
      <c r="E508" s="279"/>
      <c r="F508" s="279"/>
      <c r="G508" s="280"/>
      <c r="H508" s="279"/>
      <c r="I508" s="281"/>
      <c r="J508" s="279"/>
      <c r="K508" s="279"/>
      <c r="L508" s="279"/>
      <c r="M508" s="260"/>
      <c r="N508" s="260"/>
      <c r="O508" s="260">
        <f>O507</f>
        <v>0</v>
      </c>
    </row>
    <row r="509" spans="1:15" x14ac:dyDescent="0.25">
      <c r="A509" s="279"/>
      <c r="B509" s="279"/>
      <c r="C509" s="279" t="s">
        <v>508</v>
      </c>
      <c r="D509" s="279"/>
      <c r="E509" s="279"/>
      <c r="F509" s="279"/>
      <c r="G509" s="280"/>
      <c r="H509" s="279"/>
      <c r="I509" s="281"/>
      <c r="J509" s="279"/>
      <c r="K509" s="279"/>
      <c r="L509" s="279"/>
      <c r="M509" s="259"/>
      <c r="N509" s="259"/>
      <c r="O509" s="259">
        <f>ROUND(O490+O492+O494+O496+O498+O500+O502+O504+O506+O508,5)</f>
        <v>0</v>
      </c>
    </row>
    <row r="510" spans="1:15" x14ac:dyDescent="0.25">
      <c r="A510" s="258"/>
      <c r="B510" s="258"/>
      <c r="C510" s="258" t="s">
        <v>462</v>
      </c>
      <c r="D510" s="258"/>
      <c r="E510" s="258"/>
      <c r="F510" s="258"/>
      <c r="G510" s="276"/>
      <c r="H510" s="258"/>
      <c r="I510" s="277"/>
      <c r="J510" s="258"/>
      <c r="K510" s="258"/>
      <c r="L510" s="258"/>
      <c r="M510" s="278"/>
      <c r="N510" s="278"/>
      <c r="O510" s="278">
        <v>1054.82</v>
      </c>
    </row>
    <row r="511" spans="1:15" x14ac:dyDescent="0.25">
      <c r="A511" s="279"/>
      <c r="B511" s="279"/>
      <c r="C511" s="279"/>
      <c r="D511" s="279"/>
      <c r="E511" s="279"/>
      <c r="F511" s="279" t="s">
        <v>383</v>
      </c>
      <c r="G511" s="280">
        <v>43521</v>
      </c>
      <c r="H511" s="279" t="s">
        <v>1473</v>
      </c>
      <c r="I511" s="282" t="s">
        <v>1102</v>
      </c>
      <c r="J511" s="279" t="s">
        <v>351</v>
      </c>
      <c r="K511" s="279" t="s">
        <v>1474</v>
      </c>
      <c r="L511" s="279" t="s">
        <v>109</v>
      </c>
      <c r="M511" s="259"/>
      <c r="N511" s="259">
        <v>634.14</v>
      </c>
      <c r="O511" s="259">
        <v>420.68</v>
      </c>
    </row>
    <row r="512" spans="1:15" ht="15.75" thickBot="1" x14ac:dyDescent="0.3">
      <c r="A512" s="279"/>
      <c r="B512" s="279"/>
      <c r="C512" s="279"/>
      <c r="D512" s="279"/>
      <c r="E512" s="279"/>
      <c r="F512" s="279" t="s">
        <v>461</v>
      </c>
      <c r="G512" s="280">
        <v>43524</v>
      </c>
      <c r="H512" s="279" t="s">
        <v>1199</v>
      </c>
      <c r="I512" s="281"/>
      <c r="J512" s="279" t="s">
        <v>351</v>
      </c>
      <c r="K512" s="279" t="s">
        <v>1475</v>
      </c>
      <c r="L512" s="279" t="s">
        <v>324</v>
      </c>
      <c r="M512" s="260">
        <v>844.87</v>
      </c>
      <c r="N512" s="260"/>
      <c r="O512" s="260">
        <v>1265.55</v>
      </c>
    </row>
    <row r="513" spans="1:15" x14ac:dyDescent="0.25">
      <c r="A513" s="279"/>
      <c r="B513" s="279"/>
      <c r="C513" s="279" t="s">
        <v>509</v>
      </c>
      <c r="D513" s="279"/>
      <c r="E513" s="279"/>
      <c r="F513" s="279"/>
      <c r="G513" s="280"/>
      <c r="H513" s="279"/>
      <c r="I513" s="281"/>
      <c r="J513" s="279"/>
      <c r="K513" s="279"/>
      <c r="L513" s="279"/>
      <c r="M513" s="259">
        <f>ROUND(SUM(M510:M512),5)</f>
        <v>844.87</v>
      </c>
      <c r="N513" s="259">
        <f>ROUND(SUM(N510:N512),5)</f>
        <v>634.14</v>
      </c>
      <c r="O513" s="259">
        <f>O512</f>
        <v>1265.55</v>
      </c>
    </row>
    <row r="514" spans="1:15" x14ac:dyDescent="0.25">
      <c r="A514" s="258"/>
      <c r="B514" s="258"/>
      <c r="C514" s="258" t="s">
        <v>331</v>
      </c>
      <c r="D514" s="258"/>
      <c r="E514" s="258"/>
      <c r="F514" s="258"/>
      <c r="G514" s="276"/>
      <c r="H514" s="258"/>
      <c r="I514" s="277"/>
      <c r="J514" s="258"/>
      <c r="K514" s="258"/>
      <c r="L514" s="258"/>
      <c r="M514" s="278"/>
      <c r="N514" s="278"/>
      <c r="O514" s="278">
        <v>-1248.05</v>
      </c>
    </row>
    <row r="515" spans="1:15" x14ac:dyDescent="0.25">
      <c r="A515" s="279"/>
      <c r="B515" s="279"/>
      <c r="C515" s="279"/>
      <c r="D515" s="279"/>
      <c r="E515" s="279"/>
      <c r="F515" s="279" t="s">
        <v>461</v>
      </c>
      <c r="G515" s="280">
        <v>43497</v>
      </c>
      <c r="H515" s="279" t="s">
        <v>1354</v>
      </c>
      <c r="I515" s="281"/>
      <c r="J515" s="279" t="s">
        <v>1206</v>
      </c>
      <c r="K515" s="279" t="s">
        <v>1224</v>
      </c>
      <c r="L515" s="279" t="s">
        <v>324</v>
      </c>
      <c r="M515" s="259">
        <v>95</v>
      </c>
      <c r="N515" s="259"/>
      <c r="O515" s="259">
        <v>-1153.05</v>
      </c>
    </row>
    <row r="516" spans="1:15" x14ac:dyDescent="0.25">
      <c r="A516" s="279"/>
      <c r="B516" s="279"/>
      <c r="C516" s="279"/>
      <c r="D516" s="279"/>
      <c r="E516" s="279"/>
      <c r="F516" s="279" t="s">
        <v>386</v>
      </c>
      <c r="G516" s="280">
        <v>43500</v>
      </c>
      <c r="H516" s="279" t="s">
        <v>389</v>
      </c>
      <c r="I516" s="281"/>
      <c r="J516" s="279" t="s">
        <v>391</v>
      </c>
      <c r="K516" s="279" t="s">
        <v>1281</v>
      </c>
      <c r="L516" s="279" t="s">
        <v>299</v>
      </c>
      <c r="M516" s="259">
        <v>2571.08</v>
      </c>
      <c r="N516" s="259"/>
      <c r="O516" s="259">
        <v>1418.03</v>
      </c>
    </row>
    <row r="517" spans="1:15" x14ac:dyDescent="0.25">
      <c r="A517" s="279"/>
      <c r="B517" s="279"/>
      <c r="C517" s="279"/>
      <c r="D517" s="279"/>
      <c r="E517" s="279"/>
      <c r="F517" s="279" t="s">
        <v>386</v>
      </c>
      <c r="G517" s="280">
        <v>43500</v>
      </c>
      <c r="H517" s="279" t="s">
        <v>389</v>
      </c>
      <c r="I517" s="281"/>
      <c r="J517" s="279" t="s">
        <v>391</v>
      </c>
      <c r="K517" s="279" t="s">
        <v>1281</v>
      </c>
      <c r="L517" s="279" t="s">
        <v>299</v>
      </c>
      <c r="M517" s="259">
        <v>9008.9</v>
      </c>
      <c r="N517" s="259"/>
      <c r="O517" s="259">
        <v>10426.93</v>
      </c>
    </row>
    <row r="518" spans="1:15" x14ac:dyDescent="0.25">
      <c r="A518" s="279"/>
      <c r="B518" s="279"/>
      <c r="C518" s="279"/>
      <c r="D518" s="279"/>
      <c r="E518" s="279"/>
      <c r="F518" s="279" t="s">
        <v>383</v>
      </c>
      <c r="G518" s="280">
        <v>43501</v>
      </c>
      <c r="H518" s="279" t="s">
        <v>1476</v>
      </c>
      <c r="I518" s="282" t="s">
        <v>1102</v>
      </c>
      <c r="J518" s="279" t="s">
        <v>391</v>
      </c>
      <c r="K518" s="279" t="s">
        <v>1169</v>
      </c>
      <c r="L518" s="279" t="s">
        <v>130</v>
      </c>
      <c r="M518" s="259"/>
      <c r="N518" s="259">
        <v>11579.98</v>
      </c>
      <c r="O518" s="259">
        <v>-1153.05</v>
      </c>
    </row>
    <row r="519" spans="1:15" x14ac:dyDescent="0.25">
      <c r="A519" s="279"/>
      <c r="B519" s="279"/>
      <c r="C519" s="279"/>
      <c r="D519" s="279"/>
      <c r="E519" s="279"/>
      <c r="F519" s="279" t="s">
        <v>386</v>
      </c>
      <c r="G519" s="280">
        <v>43503</v>
      </c>
      <c r="H519" s="279" t="s">
        <v>389</v>
      </c>
      <c r="I519" s="281"/>
      <c r="J519" s="279" t="s">
        <v>391</v>
      </c>
      <c r="K519" s="279" t="s">
        <v>1282</v>
      </c>
      <c r="L519" s="279" t="s">
        <v>299</v>
      </c>
      <c r="M519" s="259">
        <v>39.200000000000003</v>
      </c>
      <c r="N519" s="259"/>
      <c r="O519" s="259">
        <v>-1113.8499999999999</v>
      </c>
    </row>
    <row r="520" spans="1:15" x14ac:dyDescent="0.25">
      <c r="A520" s="279"/>
      <c r="B520" s="279"/>
      <c r="C520" s="279"/>
      <c r="D520" s="279"/>
      <c r="E520" s="279"/>
      <c r="F520" s="279" t="s">
        <v>386</v>
      </c>
      <c r="G520" s="280">
        <v>43503</v>
      </c>
      <c r="H520" s="279" t="s">
        <v>389</v>
      </c>
      <c r="I520" s="281"/>
      <c r="J520" s="279" t="s">
        <v>391</v>
      </c>
      <c r="K520" s="279" t="s">
        <v>1218</v>
      </c>
      <c r="L520" s="279" t="s">
        <v>293</v>
      </c>
      <c r="M520" s="259">
        <v>1985.98</v>
      </c>
      <c r="N520" s="259"/>
      <c r="O520" s="259">
        <v>872.13</v>
      </c>
    </row>
    <row r="521" spans="1:15" x14ac:dyDescent="0.25">
      <c r="A521" s="279"/>
      <c r="B521" s="279"/>
      <c r="C521" s="279"/>
      <c r="D521" s="279"/>
      <c r="E521" s="279"/>
      <c r="F521" s="279" t="s">
        <v>386</v>
      </c>
      <c r="G521" s="280">
        <v>43503</v>
      </c>
      <c r="H521" s="279" t="s">
        <v>389</v>
      </c>
      <c r="I521" s="281"/>
      <c r="J521" s="279" t="s">
        <v>391</v>
      </c>
      <c r="K521" s="279" t="s">
        <v>1282</v>
      </c>
      <c r="L521" s="279" t="s">
        <v>299</v>
      </c>
      <c r="M521" s="259">
        <v>868.45</v>
      </c>
      <c r="N521" s="259"/>
      <c r="O521" s="259">
        <v>1740.58</v>
      </c>
    </row>
    <row r="522" spans="1:15" x14ac:dyDescent="0.25">
      <c r="A522" s="279"/>
      <c r="B522" s="279"/>
      <c r="C522" s="279"/>
      <c r="D522" s="279"/>
      <c r="E522" s="279"/>
      <c r="F522" s="279" t="s">
        <v>386</v>
      </c>
      <c r="G522" s="280">
        <v>43504</v>
      </c>
      <c r="H522" s="279" t="s">
        <v>1221</v>
      </c>
      <c r="I522" s="281"/>
      <c r="J522" s="279" t="s">
        <v>1064</v>
      </c>
      <c r="K522" s="279" t="s">
        <v>1222</v>
      </c>
      <c r="L522" s="279" t="s">
        <v>293</v>
      </c>
      <c r="M522" s="259">
        <v>380</v>
      </c>
      <c r="N522" s="259"/>
      <c r="O522" s="259">
        <v>2120.58</v>
      </c>
    </row>
    <row r="523" spans="1:15" x14ac:dyDescent="0.25">
      <c r="A523" s="279"/>
      <c r="B523" s="279"/>
      <c r="C523" s="279"/>
      <c r="D523" s="279"/>
      <c r="E523" s="279"/>
      <c r="F523" s="279" t="s">
        <v>390</v>
      </c>
      <c r="G523" s="280">
        <v>43504</v>
      </c>
      <c r="H523" s="279" t="s">
        <v>389</v>
      </c>
      <c r="I523" s="281"/>
      <c r="J523" s="279" t="s">
        <v>1283</v>
      </c>
      <c r="K523" s="279" t="s">
        <v>1222</v>
      </c>
      <c r="L523" s="279" t="s">
        <v>299</v>
      </c>
      <c r="M523" s="259"/>
      <c r="N523" s="259">
        <v>47.7</v>
      </c>
      <c r="O523" s="259">
        <v>2072.88</v>
      </c>
    </row>
    <row r="524" spans="1:15" x14ac:dyDescent="0.25">
      <c r="A524" s="279"/>
      <c r="B524" s="279"/>
      <c r="C524" s="279"/>
      <c r="D524" s="279"/>
      <c r="E524" s="279"/>
      <c r="F524" s="279" t="s">
        <v>383</v>
      </c>
      <c r="G524" s="280">
        <v>43504</v>
      </c>
      <c r="H524" s="279" t="s">
        <v>1477</v>
      </c>
      <c r="I524" s="282" t="s">
        <v>1102</v>
      </c>
      <c r="J524" s="279" t="s">
        <v>391</v>
      </c>
      <c r="K524" s="279" t="s">
        <v>1169</v>
      </c>
      <c r="L524" s="279" t="s">
        <v>109</v>
      </c>
      <c r="M524" s="259"/>
      <c r="N524" s="259">
        <v>907.65</v>
      </c>
      <c r="O524" s="259">
        <v>1165.23</v>
      </c>
    </row>
    <row r="525" spans="1:15" x14ac:dyDescent="0.25">
      <c r="A525" s="279"/>
      <c r="B525" s="279"/>
      <c r="C525" s="279"/>
      <c r="D525" s="279"/>
      <c r="E525" s="279"/>
      <c r="F525" s="279" t="s">
        <v>383</v>
      </c>
      <c r="G525" s="280">
        <v>43504</v>
      </c>
      <c r="H525" s="279" t="s">
        <v>1477</v>
      </c>
      <c r="I525" s="282" t="s">
        <v>1102</v>
      </c>
      <c r="J525" s="279" t="s">
        <v>391</v>
      </c>
      <c r="K525" s="279" t="s">
        <v>1478</v>
      </c>
      <c r="L525" s="279" t="s">
        <v>110</v>
      </c>
      <c r="M525" s="259"/>
      <c r="N525" s="259">
        <v>2365.98</v>
      </c>
      <c r="O525" s="259">
        <v>-1200.75</v>
      </c>
    </row>
    <row r="526" spans="1:15" x14ac:dyDescent="0.25">
      <c r="A526" s="279"/>
      <c r="B526" s="279"/>
      <c r="C526" s="279"/>
      <c r="D526" s="279"/>
      <c r="E526" s="279"/>
      <c r="F526" s="279" t="s">
        <v>383</v>
      </c>
      <c r="G526" s="280">
        <v>43504</v>
      </c>
      <c r="H526" s="279" t="s">
        <v>1205</v>
      </c>
      <c r="I526" s="282" t="s">
        <v>1102</v>
      </c>
      <c r="J526" s="279" t="s">
        <v>1206</v>
      </c>
      <c r="K526" s="279" t="s">
        <v>1389</v>
      </c>
      <c r="L526" s="279" t="s">
        <v>324</v>
      </c>
      <c r="M526" s="259"/>
      <c r="N526" s="259">
        <v>95</v>
      </c>
      <c r="O526" s="259">
        <v>-1295.75</v>
      </c>
    </row>
    <row r="527" spans="1:15" x14ac:dyDescent="0.25">
      <c r="A527" s="279"/>
      <c r="B527" s="279"/>
      <c r="C527" s="279"/>
      <c r="D527" s="279"/>
      <c r="E527" s="279"/>
      <c r="F527" s="279" t="s">
        <v>386</v>
      </c>
      <c r="G527" s="280">
        <v>43507</v>
      </c>
      <c r="H527" s="279" t="s">
        <v>389</v>
      </c>
      <c r="I527" s="281"/>
      <c r="J527" s="279" t="s">
        <v>391</v>
      </c>
      <c r="K527" s="279" t="s">
        <v>1225</v>
      </c>
      <c r="L527" s="279" t="s">
        <v>293</v>
      </c>
      <c r="M527" s="259">
        <v>100</v>
      </c>
      <c r="N527" s="259"/>
      <c r="O527" s="259">
        <v>-1195.75</v>
      </c>
    </row>
    <row r="528" spans="1:15" x14ac:dyDescent="0.25">
      <c r="A528" s="279"/>
      <c r="B528" s="279"/>
      <c r="C528" s="279"/>
      <c r="D528" s="279"/>
      <c r="E528" s="279"/>
      <c r="F528" s="279" t="s">
        <v>386</v>
      </c>
      <c r="G528" s="280">
        <v>43510</v>
      </c>
      <c r="H528" s="279" t="s">
        <v>389</v>
      </c>
      <c r="I528" s="281"/>
      <c r="J528" s="279" t="s">
        <v>391</v>
      </c>
      <c r="K528" s="279" t="s">
        <v>1231</v>
      </c>
      <c r="L528" s="279" t="s">
        <v>293</v>
      </c>
      <c r="M528" s="259">
        <v>2227.5</v>
      </c>
      <c r="N528" s="259"/>
      <c r="O528" s="259">
        <v>1031.75</v>
      </c>
    </row>
    <row r="529" spans="1:15" x14ac:dyDescent="0.25">
      <c r="A529" s="279"/>
      <c r="B529" s="279"/>
      <c r="C529" s="279"/>
      <c r="D529" s="279"/>
      <c r="E529" s="279"/>
      <c r="F529" s="279" t="s">
        <v>386</v>
      </c>
      <c r="G529" s="280">
        <v>43510</v>
      </c>
      <c r="H529" s="279" t="s">
        <v>389</v>
      </c>
      <c r="I529" s="281"/>
      <c r="J529" s="279" t="s">
        <v>391</v>
      </c>
      <c r="K529" s="279" t="s">
        <v>1285</v>
      </c>
      <c r="L529" s="279" t="s">
        <v>299</v>
      </c>
      <c r="M529" s="259">
        <v>468.1</v>
      </c>
      <c r="N529" s="259"/>
      <c r="O529" s="259">
        <v>1499.85</v>
      </c>
    </row>
    <row r="530" spans="1:15" x14ac:dyDescent="0.25">
      <c r="A530" s="279"/>
      <c r="B530" s="279"/>
      <c r="C530" s="279"/>
      <c r="D530" s="279"/>
      <c r="E530" s="279"/>
      <c r="F530" s="279" t="s">
        <v>386</v>
      </c>
      <c r="G530" s="280">
        <v>43510</v>
      </c>
      <c r="H530" s="279" t="s">
        <v>389</v>
      </c>
      <c r="I530" s="281"/>
      <c r="J530" s="279" t="s">
        <v>391</v>
      </c>
      <c r="K530" s="279" t="s">
        <v>1285</v>
      </c>
      <c r="L530" s="279" t="s">
        <v>299</v>
      </c>
      <c r="M530" s="259">
        <v>21.14</v>
      </c>
      <c r="N530" s="259"/>
      <c r="O530" s="259">
        <v>1520.99</v>
      </c>
    </row>
    <row r="531" spans="1:15" x14ac:dyDescent="0.25">
      <c r="A531" s="279"/>
      <c r="B531" s="279"/>
      <c r="C531" s="279"/>
      <c r="D531" s="279"/>
      <c r="E531" s="279"/>
      <c r="F531" s="279" t="s">
        <v>386</v>
      </c>
      <c r="G531" s="280">
        <v>43511</v>
      </c>
      <c r="H531" s="279" t="s">
        <v>389</v>
      </c>
      <c r="I531" s="281"/>
      <c r="J531" s="279" t="s">
        <v>1206</v>
      </c>
      <c r="K531" s="279" t="s">
        <v>1233</v>
      </c>
      <c r="L531" s="279" t="s">
        <v>293</v>
      </c>
      <c r="M531" s="259">
        <v>475</v>
      </c>
      <c r="N531" s="259"/>
      <c r="O531" s="259">
        <v>1995.99</v>
      </c>
    </row>
    <row r="532" spans="1:15" x14ac:dyDescent="0.25">
      <c r="A532" s="279"/>
      <c r="B532" s="279"/>
      <c r="C532" s="279"/>
      <c r="D532" s="279"/>
      <c r="E532" s="279"/>
      <c r="F532" s="279" t="s">
        <v>383</v>
      </c>
      <c r="G532" s="280">
        <v>43511</v>
      </c>
      <c r="H532" s="279" t="s">
        <v>1479</v>
      </c>
      <c r="I532" s="282" t="s">
        <v>1102</v>
      </c>
      <c r="J532" s="279" t="s">
        <v>391</v>
      </c>
      <c r="K532" s="279" t="s">
        <v>1169</v>
      </c>
      <c r="L532" s="279" t="s">
        <v>109</v>
      </c>
      <c r="M532" s="259"/>
      <c r="N532" s="259">
        <v>489.24</v>
      </c>
      <c r="O532" s="259">
        <v>1506.75</v>
      </c>
    </row>
    <row r="533" spans="1:15" x14ac:dyDescent="0.25">
      <c r="A533" s="279"/>
      <c r="B533" s="279"/>
      <c r="C533" s="279"/>
      <c r="D533" s="279"/>
      <c r="E533" s="279"/>
      <c r="F533" s="279" t="s">
        <v>383</v>
      </c>
      <c r="G533" s="280">
        <v>43511</v>
      </c>
      <c r="H533" s="279" t="s">
        <v>1479</v>
      </c>
      <c r="I533" s="282" t="s">
        <v>1102</v>
      </c>
      <c r="J533" s="279" t="s">
        <v>391</v>
      </c>
      <c r="K533" s="279" t="s">
        <v>1480</v>
      </c>
      <c r="L533" s="279" t="s">
        <v>110</v>
      </c>
      <c r="M533" s="259"/>
      <c r="N533" s="259">
        <v>2702.5</v>
      </c>
      <c r="O533" s="259">
        <v>-1195.75</v>
      </c>
    </row>
    <row r="534" spans="1:15" x14ac:dyDescent="0.25">
      <c r="A534" s="279"/>
      <c r="B534" s="279"/>
      <c r="C534" s="279"/>
      <c r="D534" s="279"/>
      <c r="E534" s="279"/>
      <c r="F534" s="279" t="s">
        <v>386</v>
      </c>
      <c r="G534" s="280">
        <v>43517</v>
      </c>
      <c r="H534" s="279" t="s">
        <v>389</v>
      </c>
      <c r="I534" s="281"/>
      <c r="J534" s="279" t="s">
        <v>391</v>
      </c>
      <c r="K534" s="279" t="s">
        <v>1241</v>
      </c>
      <c r="L534" s="279" t="s">
        <v>293</v>
      </c>
      <c r="M534" s="259">
        <v>2015</v>
      </c>
      <c r="N534" s="259"/>
      <c r="O534" s="259">
        <v>819.25</v>
      </c>
    </row>
    <row r="535" spans="1:15" x14ac:dyDescent="0.25">
      <c r="A535" s="279"/>
      <c r="B535" s="279"/>
      <c r="C535" s="279"/>
      <c r="D535" s="279"/>
      <c r="E535" s="279"/>
      <c r="F535" s="279" t="s">
        <v>386</v>
      </c>
      <c r="G535" s="280">
        <v>43517</v>
      </c>
      <c r="H535" s="279" t="s">
        <v>389</v>
      </c>
      <c r="I535" s="281"/>
      <c r="J535" s="279" t="s">
        <v>391</v>
      </c>
      <c r="K535" s="279" t="s">
        <v>1286</v>
      </c>
      <c r="L535" s="279" t="s">
        <v>299</v>
      </c>
      <c r="M535" s="259">
        <v>840.11</v>
      </c>
      <c r="N535" s="259"/>
      <c r="O535" s="259">
        <v>1659.36</v>
      </c>
    </row>
    <row r="536" spans="1:15" x14ac:dyDescent="0.25">
      <c r="A536" s="279"/>
      <c r="B536" s="279"/>
      <c r="C536" s="279"/>
      <c r="D536" s="279"/>
      <c r="E536" s="279"/>
      <c r="F536" s="279" t="s">
        <v>386</v>
      </c>
      <c r="G536" s="280">
        <v>43517</v>
      </c>
      <c r="H536" s="279" t="s">
        <v>389</v>
      </c>
      <c r="I536" s="281"/>
      <c r="J536" s="279" t="s">
        <v>391</v>
      </c>
      <c r="K536" s="279" t="s">
        <v>1286</v>
      </c>
      <c r="L536" s="279" t="s">
        <v>299</v>
      </c>
      <c r="M536" s="259">
        <v>37.93</v>
      </c>
      <c r="N536" s="259"/>
      <c r="O536" s="259">
        <v>1697.29</v>
      </c>
    </row>
    <row r="537" spans="1:15" x14ac:dyDescent="0.25">
      <c r="A537" s="279"/>
      <c r="B537" s="279"/>
      <c r="C537" s="279"/>
      <c r="D537" s="279"/>
      <c r="E537" s="279"/>
      <c r="F537" s="279" t="s">
        <v>386</v>
      </c>
      <c r="G537" s="280">
        <v>43518</v>
      </c>
      <c r="H537" s="279" t="s">
        <v>1242</v>
      </c>
      <c r="I537" s="281"/>
      <c r="J537" s="279" t="s">
        <v>1206</v>
      </c>
      <c r="K537" s="279" t="s">
        <v>1243</v>
      </c>
      <c r="L537" s="279" t="s">
        <v>293</v>
      </c>
      <c r="M537" s="259">
        <v>680</v>
      </c>
      <c r="N537" s="259"/>
      <c r="O537" s="259">
        <v>2377.29</v>
      </c>
    </row>
    <row r="538" spans="1:15" x14ac:dyDescent="0.25">
      <c r="A538" s="279"/>
      <c r="B538" s="279"/>
      <c r="C538" s="279"/>
      <c r="D538" s="279"/>
      <c r="E538" s="279"/>
      <c r="F538" s="279" t="s">
        <v>383</v>
      </c>
      <c r="G538" s="280">
        <v>43518</v>
      </c>
      <c r="H538" s="279" t="s">
        <v>1481</v>
      </c>
      <c r="I538" s="282" t="s">
        <v>1102</v>
      </c>
      <c r="J538" s="279" t="s">
        <v>391</v>
      </c>
      <c r="K538" s="279" t="s">
        <v>1169</v>
      </c>
      <c r="L538" s="279" t="s">
        <v>109</v>
      </c>
      <c r="M538" s="259"/>
      <c r="N538" s="259">
        <v>878.04</v>
      </c>
      <c r="O538" s="259">
        <v>1499.25</v>
      </c>
    </row>
    <row r="539" spans="1:15" x14ac:dyDescent="0.25">
      <c r="A539" s="279"/>
      <c r="B539" s="279"/>
      <c r="C539" s="279"/>
      <c r="D539" s="279"/>
      <c r="E539" s="279"/>
      <c r="F539" s="279" t="s">
        <v>383</v>
      </c>
      <c r="G539" s="280">
        <v>43518</v>
      </c>
      <c r="H539" s="279" t="s">
        <v>1482</v>
      </c>
      <c r="I539" s="282" t="s">
        <v>1102</v>
      </c>
      <c r="J539" s="279" t="s">
        <v>391</v>
      </c>
      <c r="K539" s="279" t="s">
        <v>1483</v>
      </c>
      <c r="L539" s="279" t="s">
        <v>110</v>
      </c>
      <c r="M539" s="259"/>
      <c r="N539" s="259">
        <v>2695</v>
      </c>
      <c r="O539" s="259">
        <v>-1195.75</v>
      </c>
    </row>
    <row r="540" spans="1:15" x14ac:dyDescent="0.25">
      <c r="A540" s="279"/>
      <c r="B540" s="279"/>
      <c r="C540" s="279"/>
      <c r="D540" s="279"/>
      <c r="E540" s="279"/>
      <c r="F540" s="279" t="s">
        <v>383</v>
      </c>
      <c r="G540" s="280">
        <v>43521</v>
      </c>
      <c r="H540" s="279" t="s">
        <v>1473</v>
      </c>
      <c r="I540" s="282" t="s">
        <v>1102</v>
      </c>
      <c r="J540" s="279" t="s">
        <v>391</v>
      </c>
      <c r="K540" s="279" t="s">
        <v>1169</v>
      </c>
      <c r="L540" s="279" t="s">
        <v>109</v>
      </c>
      <c r="M540" s="259"/>
      <c r="N540" s="259">
        <v>190392.16</v>
      </c>
      <c r="O540" s="259">
        <v>-191587.91</v>
      </c>
    </row>
    <row r="541" spans="1:15" x14ac:dyDescent="0.25">
      <c r="A541" s="279"/>
      <c r="B541" s="279"/>
      <c r="C541" s="279"/>
      <c r="D541" s="279"/>
      <c r="E541" s="279"/>
      <c r="F541" s="279" t="s">
        <v>383</v>
      </c>
      <c r="G541" s="280">
        <v>43521</v>
      </c>
      <c r="H541" s="279" t="s">
        <v>1484</v>
      </c>
      <c r="I541" s="282" t="s">
        <v>1102</v>
      </c>
      <c r="J541" s="279" t="s">
        <v>391</v>
      </c>
      <c r="K541" s="279" t="s">
        <v>1485</v>
      </c>
      <c r="L541" s="279" t="s">
        <v>110</v>
      </c>
      <c r="M541" s="259"/>
      <c r="N541" s="259">
        <v>1920</v>
      </c>
      <c r="O541" s="259">
        <v>-193507.91</v>
      </c>
    </row>
    <row r="542" spans="1:15" x14ac:dyDescent="0.25">
      <c r="A542" s="279"/>
      <c r="B542" s="279"/>
      <c r="C542" s="279"/>
      <c r="D542" s="279"/>
      <c r="E542" s="279"/>
      <c r="F542" s="279" t="s">
        <v>383</v>
      </c>
      <c r="G542" s="280">
        <v>43522</v>
      </c>
      <c r="H542" s="279" t="s">
        <v>1476</v>
      </c>
      <c r="I542" s="282" t="s">
        <v>1102</v>
      </c>
      <c r="J542" s="279" t="s">
        <v>391</v>
      </c>
      <c r="K542" s="279" t="s">
        <v>1169</v>
      </c>
      <c r="L542" s="279" t="s">
        <v>195</v>
      </c>
      <c r="M542" s="259"/>
      <c r="N542" s="259">
        <v>10737.53</v>
      </c>
      <c r="O542" s="259">
        <v>-204245.44</v>
      </c>
    </row>
    <row r="543" spans="1:15" x14ac:dyDescent="0.25">
      <c r="A543" s="279"/>
      <c r="B543" s="279"/>
      <c r="C543" s="279"/>
      <c r="D543" s="279"/>
      <c r="E543" s="279"/>
      <c r="F543" s="279" t="s">
        <v>383</v>
      </c>
      <c r="G543" s="280">
        <v>43522</v>
      </c>
      <c r="H543" s="279" t="s">
        <v>1486</v>
      </c>
      <c r="I543" s="282" t="s">
        <v>1102</v>
      </c>
      <c r="J543" s="279" t="s">
        <v>391</v>
      </c>
      <c r="K543" s="279" t="s">
        <v>1487</v>
      </c>
      <c r="L543" s="279" t="s">
        <v>110</v>
      </c>
      <c r="M543" s="259"/>
      <c r="N543" s="259">
        <v>2550</v>
      </c>
      <c r="O543" s="259">
        <v>-206795.44</v>
      </c>
    </row>
    <row r="544" spans="1:15" x14ac:dyDescent="0.25">
      <c r="A544" s="279"/>
      <c r="B544" s="279"/>
      <c r="C544" s="279"/>
      <c r="D544" s="279"/>
      <c r="E544" s="279"/>
      <c r="F544" s="279" t="s">
        <v>386</v>
      </c>
      <c r="G544" s="280">
        <v>43523</v>
      </c>
      <c r="H544" s="279" t="s">
        <v>389</v>
      </c>
      <c r="I544" s="281"/>
      <c r="J544" s="279" t="s">
        <v>391</v>
      </c>
      <c r="K544" s="279" t="s">
        <v>1287</v>
      </c>
      <c r="L544" s="279" t="s">
        <v>299</v>
      </c>
      <c r="M544" s="259">
        <v>157513.07999999999</v>
      </c>
      <c r="N544" s="259"/>
      <c r="O544" s="259">
        <v>-49282.36</v>
      </c>
    </row>
    <row r="545" spans="1:15" x14ac:dyDescent="0.25">
      <c r="A545" s="279"/>
      <c r="B545" s="279"/>
      <c r="C545" s="279"/>
      <c r="D545" s="279"/>
      <c r="E545" s="279"/>
      <c r="F545" s="279" t="s">
        <v>386</v>
      </c>
      <c r="G545" s="280">
        <v>43523</v>
      </c>
      <c r="H545" s="279" t="s">
        <v>389</v>
      </c>
      <c r="I545" s="281"/>
      <c r="J545" s="279" t="s">
        <v>391</v>
      </c>
      <c r="K545" s="279" t="s">
        <v>1287</v>
      </c>
      <c r="L545" s="279" t="s">
        <v>299</v>
      </c>
      <c r="M545" s="259">
        <v>28357.599999999999</v>
      </c>
      <c r="N545" s="259"/>
      <c r="O545" s="259">
        <v>-20924.759999999998</v>
      </c>
    </row>
    <row r="546" spans="1:15" x14ac:dyDescent="0.25">
      <c r="A546" s="279"/>
      <c r="B546" s="279"/>
      <c r="C546" s="279"/>
      <c r="D546" s="279"/>
      <c r="E546" s="279"/>
      <c r="F546" s="279" t="s">
        <v>386</v>
      </c>
      <c r="G546" s="280">
        <v>43523</v>
      </c>
      <c r="H546" s="279" t="s">
        <v>389</v>
      </c>
      <c r="I546" s="281"/>
      <c r="J546" s="279" t="s">
        <v>391</v>
      </c>
      <c r="K546" s="279" t="s">
        <v>1287</v>
      </c>
      <c r="L546" s="279" t="s">
        <v>299</v>
      </c>
      <c r="M546" s="259">
        <v>8205.7199999999993</v>
      </c>
      <c r="N546" s="259"/>
      <c r="O546" s="259">
        <v>-12719.04</v>
      </c>
    </row>
    <row r="547" spans="1:15" x14ac:dyDescent="0.25">
      <c r="A547" s="279"/>
      <c r="B547" s="279"/>
      <c r="C547" s="279"/>
      <c r="D547" s="279"/>
      <c r="E547" s="279"/>
      <c r="F547" s="279" t="s">
        <v>386</v>
      </c>
      <c r="G547" s="280">
        <v>43523</v>
      </c>
      <c r="H547" s="279" t="s">
        <v>389</v>
      </c>
      <c r="I547" s="281"/>
      <c r="J547" s="279" t="s">
        <v>391</v>
      </c>
      <c r="K547" s="279" t="s">
        <v>1287</v>
      </c>
      <c r="L547" s="279" t="s">
        <v>299</v>
      </c>
      <c r="M547" s="259">
        <v>4521.4799999999996</v>
      </c>
      <c r="N547" s="259"/>
      <c r="O547" s="259">
        <v>-8197.56</v>
      </c>
    </row>
    <row r="548" spans="1:15" x14ac:dyDescent="0.25">
      <c r="A548" s="279"/>
      <c r="B548" s="279"/>
      <c r="C548" s="279"/>
      <c r="D548" s="279"/>
      <c r="E548" s="279"/>
      <c r="F548" s="279" t="s">
        <v>386</v>
      </c>
      <c r="G548" s="280">
        <v>43523</v>
      </c>
      <c r="H548" s="279" t="s">
        <v>389</v>
      </c>
      <c r="I548" s="281"/>
      <c r="J548" s="279" t="s">
        <v>391</v>
      </c>
      <c r="K548" s="279" t="s">
        <v>1287</v>
      </c>
      <c r="L548" s="279" t="s">
        <v>299</v>
      </c>
      <c r="M548" s="259">
        <v>2531.81</v>
      </c>
      <c r="N548" s="259"/>
      <c r="O548" s="259">
        <v>-5665.75</v>
      </c>
    </row>
    <row r="549" spans="1:15" x14ac:dyDescent="0.25">
      <c r="A549" s="279"/>
      <c r="B549" s="279"/>
      <c r="C549" s="279"/>
      <c r="D549" s="279"/>
      <c r="E549" s="279"/>
      <c r="F549" s="279" t="s">
        <v>386</v>
      </c>
      <c r="G549" s="280">
        <v>43524</v>
      </c>
      <c r="H549" s="279" t="s">
        <v>389</v>
      </c>
      <c r="I549" s="281"/>
      <c r="J549" s="279" t="s">
        <v>391</v>
      </c>
      <c r="K549" s="279" t="s">
        <v>1247</v>
      </c>
      <c r="L549" s="279" t="s">
        <v>293</v>
      </c>
      <c r="M549" s="259">
        <v>2550</v>
      </c>
      <c r="N549" s="259"/>
      <c r="O549" s="259">
        <v>-3115.75</v>
      </c>
    </row>
    <row r="550" spans="1:15" ht="15.75" thickBot="1" x14ac:dyDescent="0.3">
      <c r="A550" s="279"/>
      <c r="B550" s="279"/>
      <c r="C550" s="279"/>
      <c r="D550" s="279"/>
      <c r="E550" s="279"/>
      <c r="F550" s="279" t="s">
        <v>386</v>
      </c>
      <c r="G550" s="280">
        <v>43524</v>
      </c>
      <c r="H550" s="279" t="s">
        <v>389</v>
      </c>
      <c r="I550" s="281"/>
      <c r="J550" s="279" t="s">
        <v>391</v>
      </c>
      <c r="K550" s="279" t="s">
        <v>1247</v>
      </c>
      <c r="L550" s="279" t="s">
        <v>293</v>
      </c>
      <c r="M550" s="260">
        <v>1920</v>
      </c>
      <c r="N550" s="260"/>
      <c r="O550" s="260">
        <v>-1195.75</v>
      </c>
    </row>
    <row r="551" spans="1:15" x14ac:dyDescent="0.25">
      <c r="A551" s="279"/>
      <c r="B551" s="279"/>
      <c r="C551" s="279" t="s">
        <v>510</v>
      </c>
      <c r="D551" s="279"/>
      <c r="E551" s="279"/>
      <c r="F551" s="279"/>
      <c r="G551" s="280"/>
      <c r="H551" s="279"/>
      <c r="I551" s="281"/>
      <c r="J551" s="279"/>
      <c r="K551" s="279"/>
      <c r="L551" s="279"/>
      <c r="M551" s="259">
        <f>ROUND(SUM(M514:M550),5)</f>
        <v>227413.08</v>
      </c>
      <c r="N551" s="259">
        <f>ROUND(SUM(N514:N550),5)</f>
        <v>227360.78</v>
      </c>
      <c r="O551" s="259">
        <f>O550</f>
        <v>-1195.75</v>
      </c>
    </row>
    <row r="552" spans="1:15" x14ac:dyDescent="0.25">
      <c r="A552" s="258"/>
      <c r="B552" s="258"/>
      <c r="C552" s="258" t="s">
        <v>511</v>
      </c>
      <c r="D552" s="258"/>
      <c r="E552" s="258"/>
      <c r="F552" s="258"/>
      <c r="G552" s="276"/>
      <c r="H552" s="258"/>
      <c r="I552" s="277"/>
      <c r="J552" s="258"/>
      <c r="K552" s="258"/>
      <c r="L552" s="258"/>
      <c r="M552" s="278"/>
      <c r="N552" s="278"/>
      <c r="O552" s="278">
        <v>0</v>
      </c>
    </row>
    <row r="553" spans="1:15" x14ac:dyDescent="0.25">
      <c r="A553" s="279"/>
      <c r="B553" s="279"/>
      <c r="C553" s="279" t="s">
        <v>512</v>
      </c>
      <c r="D553" s="279"/>
      <c r="E553" s="279"/>
      <c r="F553" s="279"/>
      <c r="G553" s="280"/>
      <c r="H553" s="279"/>
      <c r="I553" s="281"/>
      <c r="J553" s="279"/>
      <c r="K553" s="279"/>
      <c r="L553" s="279"/>
      <c r="M553" s="259"/>
      <c r="N553" s="259"/>
      <c r="O553" s="259">
        <f>O552</f>
        <v>0</v>
      </c>
    </row>
    <row r="554" spans="1:15" x14ac:dyDescent="0.25">
      <c r="A554" s="258"/>
      <c r="B554" s="258"/>
      <c r="C554" s="258" t="s">
        <v>513</v>
      </c>
      <c r="D554" s="258"/>
      <c r="E554" s="258"/>
      <c r="F554" s="258"/>
      <c r="G554" s="276"/>
      <c r="H554" s="258"/>
      <c r="I554" s="277"/>
      <c r="J554" s="258"/>
      <c r="K554" s="258"/>
      <c r="L554" s="258"/>
      <c r="M554" s="278"/>
      <c r="N554" s="278"/>
      <c r="O554" s="278">
        <v>0</v>
      </c>
    </row>
    <row r="555" spans="1:15" x14ac:dyDescent="0.25">
      <c r="A555" s="279"/>
      <c r="B555" s="279"/>
      <c r="C555" s="279" t="s">
        <v>514</v>
      </c>
      <c r="D555" s="279"/>
      <c r="E555" s="279"/>
      <c r="F555" s="279"/>
      <c r="G555" s="280"/>
      <c r="H555" s="279"/>
      <c r="I555" s="281"/>
      <c r="J555" s="279"/>
      <c r="K555" s="279"/>
      <c r="L555" s="279"/>
      <c r="M555" s="259"/>
      <c r="N555" s="259"/>
      <c r="O555" s="259">
        <f>O554</f>
        <v>0</v>
      </c>
    </row>
    <row r="556" spans="1:15" x14ac:dyDescent="0.25">
      <c r="A556" s="258"/>
      <c r="B556" s="258"/>
      <c r="C556" s="258" t="s">
        <v>332</v>
      </c>
      <c r="D556" s="258"/>
      <c r="E556" s="258"/>
      <c r="F556" s="258"/>
      <c r="G556" s="276"/>
      <c r="H556" s="258"/>
      <c r="I556" s="277"/>
      <c r="J556" s="258"/>
      <c r="K556" s="258"/>
      <c r="L556" s="258"/>
      <c r="M556" s="278"/>
      <c r="N556" s="278"/>
      <c r="O556" s="278">
        <v>-158134.9</v>
      </c>
    </row>
    <row r="557" spans="1:15" ht="15.75" thickBot="1" x14ac:dyDescent="0.3">
      <c r="A557" s="279"/>
      <c r="B557" s="279"/>
      <c r="C557" s="279" t="s">
        <v>515</v>
      </c>
      <c r="D557" s="279"/>
      <c r="E557" s="279"/>
      <c r="F557" s="279"/>
      <c r="G557" s="280"/>
      <c r="H557" s="279"/>
      <c r="I557" s="281"/>
      <c r="J557" s="279"/>
      <c r="K557" s="279"/>
      <c r="L557" s="279"/>
      <c r="M557" s="260"/>
      <c r="N557" s="260"/>
      <c r="O557" s="260">
        <f>O556</f>
        <v>-158134.9</v>
      </c>
    </row>
    <row r="558" spans="1:15" x14ac:dyDescent="0.25">
      <c r="A558" s="279"/>
      <c r="B558" s="279" t="s">
        <v>333</v>
      </c>
      <c r="C558" s="279"/>
      <c r="D558" s="279"/>
      <c r="E558" s="279"/>
      <c r="F558" s="279"/>
      <c r="G558" s="280"/>
      <c r="H558" s="279"/>
      <c r="I558" s="281"/>
      <c r="J558" s="279"/>
      <c r="K558" s="279"/>
      <c r="L558" s="279"/>
      <c r="M558" s="259">
        <f>ROUND(M469+M471+M473+M475+M487+M509+M513+M551+M553+M555+M557,5)</f>
        <v>232581.95</v>
      </c>
      <c r="N558" s="259">
        <f>ROUND(N469+N471+N473+N475+N487+N509+N513+N551+N553+N555+N557,5)</f>
        <v>231784.3</v>
      </c>
      <c r="O558" s="259">
        <f>ROUND(O469+O471+O473+O475+O487+O509+O513+O551+O553+O555+O557,5)</f>
        <v>-152354.9</v>
      </c>
    </row>
    <row r="559" spans="1:15" x14ac:dyDescent="0.25">
      <c r="A559" s="258"/>
      <c r="B559" s="258" t="s">
        <v>516</v>
      </c>
      <c r="C559" s="258"/>
      <c r="D559" s="258"/>
      <c r="E559" s="258"/>
      <c r="F559" s="258"/>
      <c r="G559" s="276"/>
      <c r="H559" s="258"/>
      <c r="I559" s="277"/>
      <c r="J559" s="258"/>
      <c r="K559" s="258"/>
      <c r="L559" s="258"/>
      <c r="M559" s="278"/>
      <c r="N559" s="278"/>
      <c r="O559" s="278">
        <v>0</v>
      </c>
    </row>
    <row r="560" spans="1:15" x14ac:dyDescent="0.25">
      <c r="A560" s="279"/>
      <c r="B560" s="279" t="s">
        <v>517</v>
      </c>
      <c r="C560" s="279"/>
      <c r="D560" s="279"/>
      <c r="E560" s="279"/>
      <c r="F560" s="279"/>
      <c r="G560" s="280"/>
      <c r="H560" s="279"/>
      <c r="I560" s="281"/>
      <c r="J560" s="279"/>
      <c r="K560" s="279"/>
      <c r="L560" s="279"/>
      <c r="M560" s="259"/>
      <c r="N560" s="259"/>
      <c r="O560" s="259">
        <f>O559</f>
        <v>0</v>
      </c>
    </row>
    <row r="561" spans="1:15" x14ac:dyDescent="0.25">
      <c r="A561" s="258"/>
      <c r="B561" s="258" t="s">
        <v>334</v>
      </c>
      <c r="C561" s="258"/>
      <c r="D561" s="258"/>
      <c r="E561" s="258"/>
      <c r="F561" s="258"/>
      <c r="G561" s="276"/>
      <c r="H561" s="258"/>
      <c r="I561" s="277"/>
      <c r="J561" s="258"/>
      <c r="K561" s="258"/>
      <c r="L561" s="258"/>
      <c r="M561" s="278"/>
      <c r="N561" s="278"/>
      <c r="O561" s="278">
        <v>0</v>
      </c>
    </row>
    <row r="562" spans="1:15" x14ac:dyDescent="0.25">
      <c r="A562" s="279"/>
      <c r="B562" s="279" t="s">
        <v>518</v>
      </c>
      <c r="C562" s="279"/>
      <c r="D562" s="279"/>
      <c r="E562" s="279"/>
      <c r="F562" s="279"/>
      <c r="G562" s="280"/>
      <c r="H562" s="279"/>
      <c r="I562" s="281"/>
      <c r="J562" s="279"/>
      <c r="K562" s="279"/>
      <c r="L562" s="279"/>
      <c r="M562" s="259"/>
      <c r="N562" s="259"/>
      <c r="O562" s="259">
        <f>O561</f>
        <v>0</v>
      </c>
    </row>
    <row r="563" spans="1:15" x14ac:dyDescent="0.25">
      <c r="A563" s="258"/>
      <c r="B563" s="258" t="s">
        <v>335</v>
      </c>
      <c r="C563" s="258"/>
      <c r="D563" s="258"/>
      <c r="E563" s="258"/>
      <c r="F563" s="258"/>
      <c r="G563" s="276"/>
      <c r="H563" s="258"/>
      <c r="I563" s="277"/>
      <c r="J563" s="258"/>
      <c r="K563" s="258"/>
      <c r="L563" s="258"/>
      <c r="M563" s="278"/>
      <c r="N563" s="278"/>
      <c r="O563" s="278">
        <v>0</v>
      </c>
    </row>
    <row r="564" spans="1:15" x14ac:dyDescent="0.25">
      <c r="A564" s="279"/>
      <c r="B564" s="279" t="s">
        <v>519</v>
      </c>
      <c r="C564" s="279"/>
      <c r="D564" s="279"/>
      <c r="E564" s="279"/>
      <c r="F564" s="279"/>
      <c r="G564" s="280"/>
      <c r="H564" s="279"/>
      <c r="I564" s="281"/>
      <c r="J564" s="279"/>
      <c r="K564" s="279"/>
      <c r="L564" s="279"/>
      <c r="M564" s="259"/>
      <c r="N564" s="259"/>
      <c r="O564" s="259">
        <f>O563</f>
        <v>0</v>
      </c>
    </row>
    <row r="565" spans="1:15" x14ac:dyDescent="0.25">
      <c r="A565" s="258"/>
      <c r="B565" s="258" t="s">
        <v>520</v>
      </c>
      <c r="C565" s="258"/>
      <c r="D565" s="258"/>
      <c r="E565" s="258"/>
      <c r="F565" s="258"/>
      <c r="G565" s="276"/>
      <c r="H565" s="258"/>
      <c r="I565" s="277"/>
      <c r="J565" s="258"/>
      <c r="K565" s="258"/>
      <c r="L565" s="258"/>
      <c r="M565" s="278"/>
      <c r="N565" s="278"/>
      <c r="O565" s="278">
        <v>0</v>
      </c>
    </row>
    <row r="566" spans="1:15" x14ac:dyDescent="0.25">
      <c r="A566" s="279"/>
      <c r="B566" s="279" t="s">
        <v>521</v>
      </c>
      <c r="C566" s="279"/>
      <c r="D566" s="279"/>
      <c r="E566" s="279"/>
      <c r="F566" s="279"/>
      <c r="G566" s="280"/>
      <c r="H566" s="279"/>
      <c r="I566" s="281"/>
      <c r="J566" s="279"/>
      <c r="K566" s="279"/>
      <c r="L566" s="279"/>
      <c r="M566" s="259"/>
      <c r="N566" s="259"/>
      <c r="O566" s="259">
        <f>O565</f>
        <v>0</v>
      </c>
    </row>
    <row r="567" spans="1:15" x14ac:dyDescent="0.25">
      <c r="A567" s="258"/>
      <c r="B567" s="258" t="s">
        <v>522</v>
      </c>
      <c r="C567" s="258"/>
      <c r="D567" s="258"/>
      <c r="E567" s="258"/>
      <c r="F567" s="258"/>
      <c r="G567" s="276"/>
      <c r="H567" s="258"/>
      <c r="I567" s="277"/>
      <c r="J567" s="258"/>
      <c r="K567" s="258"/>
      <c r="L567" s="258"/>
      <c r="M567" s="278"/>
      <c r="N567" s="278"/>
      <c r="O567" s="278">
        <v>0</v>
      </c>
    </row>
    <row r="568" spans="1:15" x14ac:dyDescent="0.25">
      <c r="A568" s="279"/>
      <c r="B568" s="279" t="s">
        <v>523</v>
      </c>
      <c r="C568" s="279"/>
      <c r="D568" s="279"/>
      <c r="E568" s="279"/>
      <c r="F568" s="279"/>
      <c r="G568" s="280"/>
      <c r="H568" s="279"/>
      <c r="I568" s="281"/>
      <c r="J568" s="279"/>
      <c r="K568" s="279"/>
      <c r="L568" s="279"/>
      <c r="M568" s="259"/>
      <c r="N568" s="259"/>
      <c r="O568" s="259">
        <f>O567</f>
        <v>0</v>
      </c>
    </row>
    <row r="569" spans="1:15" x14ac:dyDescent="0.25">
      <c r="A569" s="258"/>
      <c r="B569" s="258" t="s">
        <v>524</v>
      </c>
      <c r="C569" s="258"/>
      <c r="D569" s="258"/>
      <c r="E569" s="258"/>
      <c r="F569" s="258"/>
      <c r="G569" s="276"/>
      <c r="H569" s="258"/>
      <c r="I569" s="277"/>
      <c r="J569" s="258"/>
      <c r="K569" s="258"/>
      <c r="L569" s="258"/>
      <c r="M569" s="278"/>
      <c r="N569" s="278"/>
      <c r="O569" s="278">
        <v>0</v>
      </c>
    </row>
    <row r="570" spans="1:15" x14ac:dyDescent="0.25">
      <c r="A570" s="279"/>
      <c r="B570" s="279" t="s">
        <v>525</v>
      </c>
      <c r="C570" s="279"/>
      <c r="D570" s="279"/>
      <c r="E570" s="279"/>
      <c r="F570" s="279"/>
      <c r="G570" s="280"/>
      <c r="H570" s="279"/>
      <c r="I570" s="281"/>
      <c r="J570" s="279"/>
      <c r="K570" s="279"/>
      <c r="L570" s="279"/>
      <c r="M570" s="259"/>
      <c r="N570" s="259"/>
      <c r="O570" s="259">
        <f>O569</f>
        <v>0</v>
      </c>
    </row>
    <row r="571" spans="1:15" x14ac:dyDescent="0.25">
      <c r="A571" s="258"/>
      <c r="B571" s="258" t="s">
        <v>336</v>
      </c>
      <c r="C571" s="258"/>
      <c r="D571" s="258"/>
      <c r="E571" s="258"/>
      <c r="F571" s="258"/>
      <c r="G571" s="276"/>
      <c r="H571" s="258"/>
      <c r="I571" s="277"/>
      <c r="J571" s="258"/>
      <c r="K571" s="258"/>
      <c r="L571" s="258"/>
      <c r="M571" s="278"/>
      <c r="N571" s="278"/>
      <c r="O571" s="278">
        <v>0</v>
      </c>
    </row>
    <row r="572" spans="1:15" x14ac:dyDescent="0.25">
      <c r="A572" s="279"/>
      <c r="B572" s="279" t="s">
        <v>526</v>
      </c>
      <c r="C572" s="279"/>
      <c r="D572" s="279"/>
      <c r="E572" s="279"/>
      <c r="F572" s="279"/>
      <c r="G572" s="280"/>
      <c r="H572" s="279"/>
      <c r="I572" s="281"/>
      <c r="J572" s="279"/>
      <c r="K572" s="279"/>
      <c r="L572" s="279"/>
      <c r="M572" s="259"/>
      <c r="N572" s="259"/>
      <c r="O572" s="259">
        <f>O571</f>
        <v>0</v>
      </c>
    </row>
    <row r="573" spans="1:15" x14ac:dyDescent="0.25">
      <c r="A573" s="258"/>
      <c r="B573" s="258" t="s">
        <v>527</v>
      </c>
      <c r="C573" s="258"/>
      <c r="D573" s="258"/>
      <c r="E573" s="258"/>
      <c r="F573" s="258"/>
      <c r="G573" s="276"/>
      <c r="H573" s="258"/>
      <c r="I573" s="277"/>
      <c r="J573" s="258"/>
      <c r="K573" s="258"/>
      <c r="L573" s="258"/>
      <c r="M573" s="278"/>
      <c r="N573" s="278"/>
      <c r="O573" s="278">
        <v>0</v>
      </c>
    </row>
    <row r="574" spans="1:15" x14ac:dyDescent="0.25">
      <c r="A574" s="279"/>
      <c r="B574" s="279" t="s">
        <v>528</v>
      </c>
      <c r="C574" s="279"/>
      <c r="D574" s="279"/>
      <c r="E574" s="279"/>
      <c r="F574" s="279"/>
      <c r="G574" s="280"/>
      <c r="H574" s="279"/>
      <c r="I574" s="281"/>
      <c r="J574" s="279"/>
      <c r="K574" s="279"/>
      <c r="L574" s="279"/>
      <c r="M574" s="259"/>
      <c r="N574" s="259"/>
      <c r="O574" s="259">
        <f>O573</f>
        <v>0</v>
      </c>
    </row>
    <row r="575" spans="1:15" x14ac:dyDescent="0.25">
      <c r="A575" s="258"/>
      <c r="B575" s="258" t="s">
        <v>529</v>
      </c>
      <c r="C575" s="258"/>
      <c r="D575" s="258"/>
      <c r="E575" s="258"/>
      <c r="F575" s="258"/>
      <c r="G575" s="276"/>
      <c r="H575" s="258"/>
      <c r="I575" s="277"/>
      <c r="J575" s="258"/>
      <c r="K575" s="258"/>
      <c r="L575" s="258"/>
      <c r="M575" s="278"/>
      <c r="N575" s="278"/>
      <c r="O575" s="278">
        <v>0</v>
      </c>
    </row>
    <row r="576" spans="1:15" x14ac:dyDescent="0.25">
      <c r="A576" s="279"/>
      <c r="B576" s="279" t="s">
        <v>530</v>
      </c>
      <c r="C576" s="279"/>
      <c r="D576" s="279"/>
      <c r="E576" s="279"/>
      <c r="F576" s="279"/>
      <c r="G576" s="280"/>
      <c r="H576" s="279"/>
      <c r="I576" s="281"/>
      <c r="J576" s="279"/>
      <c r="K576" s="279"/>
      <c r="L576" s="279"/>
      <c r="M576" s="259"/>
      <c r="N576" s="259"/>
      <c r="O576" s="259">
        <f>O575</f>
        <v>0</v>
      </c>
    </row>
    <row r="577" spans="1:15" x14ac:dyDescent="0.25">
      <c r="A577" s="258"/>
      <c r="B577" s="258" t="s">
        <v>531</v>
      </c>
      <c r="C577" s="258"/>
      <c r="D577" s="258"/>
      <c r="E577" s="258"/>
      <c r="F577" s="258"/>
      <c r="G577" s="276"/>
      <c r="H577" s="258"/>
      <c r="I577" s="277"/>
      <c r="J577" s="258"/>
      <c r="K577" s="258"/>
      <c r="L577" s="258"/>
      <c r="M577" s="278"/>
      <c r="N577" s="278"/>
      <c r="O577" s="278">
        <v>0</v>
      </c>
    </row>
    <row r="578" spans="1:15" x14ac:dyDescent="0.25">
      <c r="A578" s="279"/>
      <c r="B578" s="279" t="s">
        <v>532</v>
      </c>
      <c r="C578" s="279"/>
      <c r="D578" s="279"/>
      <c r="E578" s="279"/>
      <c r="F578" s="279"/>
      <c r="G578" s="280"/>
      <c r="H578" s="279"/>
      <c r="I578" s="281"/>
      <c r="J578" s="279"/>
      <c r="K578" s="279"/>
      <c r="L578" s="279"/>
      <c r="M578" s="259"/>
      <c r="N578" s="259"/>
      <c r="O578" s="259">
        <f>O577</f>
        <v>0</v>
      </c>
    </row>
    <row r="579" spans="1:15" x14ac:dyDescent="0.25">
      <c r="A579" s="258"/>
      <c r="B579" s="258" t="s">
        <v>533</v>
      </c>
      <c r="C579" s="258"/>
      <c r="D579" s="258"/>
      <c r="E579" s="258"/>
      <c r="F579" s="258"/>
      <c r="G579" s="276"/>
      <c r="H579" s="258"/>
      <c r="I579" s="277"/>
      <c r="J579" s="258"/>
      <c r="K579" s="258"/>
      <c r="L579" s="258"/>
      <c r="M579" s="278"/>
      <c r="N579" s="278"/>
      <c r="O579" s="278">
        <v>0</v>
      </c>
    </row>
    <row r="580" spans="1:15" x14ac:dyDescent="0.25">
      <c r="A580" s="279"/>
      <c r="B580" s="279" t="s">
        <v>534</v>
      </c>
      <c r="C580" s="279"/>
      <c r="D580" s="279"/>
      <c r="E580" s="279"/>
      <c r="F580" s="279"/>
      <c r="G580" s="280"/>
      <c r="H580" s="279"/>
      <c r="I580" s="281"/>
      <c r="J580" s="279"/>
      <c r="K580" s="279"/>
      <c r="L580" s="279"/>
      <c r="M580" s="259"/>
      <c r="N580" s="259"/>
      <c r="O580" s="259">
        <f>O579</f>
        <v>0</v>
      </c>
    </row>
    <row r="581" spans="1:15" x14ac:dyDescent="0.25">
      <c r="A581" s="258"/>
      <c r="B581" s="258" t="s">
        <v>535</v>
      </c>
      <c r="C581" s="258"/>
      <c r="D581" s="258"/>
      <c r="E581" s="258"/>
      <c r="F581" s="258"/>
      <c r="G581" s="276"/>
      <c r="H581" s="258"/>
      <c r="I581" s="277"/>
      <c r="J581" s="258"/>
      <c r="K581" s="258"/>
      <c r="L581" s="258"/>
      <c r="M581" s="278"/>
      <c r="N581" s="278"/>
      <c r="O581" s="278">
        <v>0</v>
      </c>
    </row>
    <row r="582" spans="1:15" x14ac:dyDescent="0.25">
      <c r="A582" s="279"/>
      <c r="B582" s="279" t="s">
        <v>536</v>
      </c>
      <c r="C582" s="279"/>
      <c r="D582" s="279"/>
      <c r="E582" s="279"/>
      <c r="F582" s="279"/>
      <c r="G582" s="280"/>
      <c r="H582" s="279"/>
      <c r="I582" s="281"/>
      <c r="J582" s="279"/>
      <c r="K582" s="279"/>
      <c r="L582" s="279"/>
      <c r="M582" s="259"/>
      <c r="N582" s="259"/>
      <c r="O582" s="259">
        <f>O581</f>
        <v>0</v>
      </c>
    </row>
    <row r="583" spans="1:15" x14ac:dyDescent="0.25">
      <c r="A583" s="258"/>
      <c r="B583" s="258" t="s">
        <v>537</v>
      </c>
      <c r="C583" s="258"/>
      <c r="D583" s="258"/>
      <c r="E583" s="258"/>
      <c r="F583" s="258"/>
      <c r="G583" s="276"/>
      <c r="H583" s="258"/>
      <c r="I583" s="277"/>
      <c r="J583" s="258"/>
      <c r="K583" s="258"/>
      <c r="L583" s="258"/>
      <c r="M583" s="278"/>
      <c r="N583" s="278"/>
      <c r="O583" s="278">
        <v>0</v>
      </c>
    </row>
    <row r="584" spans="1:15" x14ac:dyDescent="0.25">
      <c r="A584" s="279"/>
      <c r="B584" s="279" t="s">
        <v>538</v>
      </c>
      <c r="C584" s="279"/>
      <c r="D584" s="279"/>
      <c r="E584" s="279"/>
      <c r="F584" s="279"/>
      <c r="G584" s="280"/>
      <c r="H584" s="279"/>
      <c r="I584" s="281"/>
      <c r="J584" s="279"/>
      <c r="K584" s="279"/>
      <c r="L584" s="279"/>
      <c r="M584" s="259"/>
      <c r="N584" s="259"/>
      <c r="O584" s="259">
        <f>O583</f>
        <v>0</v>
      </c>
    </row>
    <row r="585" spans="1:15" x14ac:dyDescent="0.25">
      <c r="A585" s="258"/>
      <c r="B585" s="258" t="s">
        <v>539</v>
      </c>
      <c r="C585" s="258"/>
      <c r="D585" s="258"/>
      <c r="E585" s="258"/>
      <c r="F585" s="258"/>
      <c r="G585" s="276"/>
      <c r="H585" s="258"/>
      <c r="I585" s="277"/>
      <c r="J585" s="258"/>
      <c r="K585" s="258"/>
      <c r="L585" s="258"/>
      <c r="M585" s="278"/>
      <c r="N585" s="278"/>
      <c r="O585" s="278">
        <v>-52085.71</v>
      </c>
    </row>
    <row r="586" spans="1:15" x14ac:dyDescent="0.25">
      <c r="A586" s="279"/>
      <c r="B586" s="279" t="s">
        <v>540</v>
      </c>
      <c r="C586" s="279"/>
      <c r="D586" s="279"/>
      <c r="E586" s="279"/>
      <c r="F586" s="279"/>
      <c r="G586" s="280"/>
      <c r="H586" s="279"/>
      <c r="I586" s="281"/>
      <c r="J586" s="279"/>
      <c r="K586" s="279"/>
      <c r="L586" s="279"/>
      <c r="M586" s="259"/>
      <c r="N586" s="259"/>
      <c r="O586" s="259">
        <f>O585</f>
        <v>-52085.71</v>
      </c>
    </row>
    <row r="587" spans="1:15" x14ac:dyDescent="0.25">
      <c r="A587" s="258"/>
      <c r="B587" s="258" t="s">
        <v>541</v>
      </c>
      <c r="C587" s="258"/>
      <c r="D587" s="258"/>
      <c r="E587" s="258"/>
      <c r="F587" s="258"/>
      <c r="G587" s="276"/>
      <c r="H587" s="258"/>
      <c r="I587" s="277"/>
      <c r="J587" s="258"/>
      <c r="K587" s="258"/>
      <c r="L587" s="258"/>
      <c r="M587" s="278"/>
      <c r="N587" s="278"/>
      <c r="O587" s="278">
        <v>0</v>
      </c>
    </row>
    <row r="588" spans="1:15" x14ac:dyDescent="0.25">
      <c r="A588" s="279"/>
      <c r="B588" s="279" t="s">
        <v>542</v>
      </c>
      <c r="C588" s="279"/>
      <c r="D588" s="279"/>
      <c r="E588" s="279"/>
      <c r="F588" s="279"/>
      <c r="G588" s="280"/>
      <c r="H588" s="279"/>
      <c r="I588" s="281"/>
      <c r="J588" s="279"/>
      <c r="K588" s="279"/>
      <c r="L588" s="279"/>
      <c r="M588" s="259"/>
      <c r="N588" s="259"/>
      <c r="O588" s="259">
        <f>O587</f>
        <v>0</v>
      </c>
    </row>
    <row r="589" spans="1:15" x14ac:dyDescent="0.25">
      <c r="A589" s="258"/>
      <c r="B589" s="258" t="s">
        <v>338</v>
      </c>
      <c r="C589" s="258"/>
      <c r="D589" s="258"/>
      <c r="E589" s="258"/>
      <c r="F589" s="258"/>
      <c r="G589" s="276"/>
      <c r="H589" s="258"/>
      <c r="I589" s="277"/>
      <c r="J589" s="258"/>
      <c r="K589" s="258"/>
      <c r="L589" s="258"/>
      <c r="M589" s="278"/>
      <c r="N589" s="278"/>
      <c r="O589" s="278">
        <v>-1887708.36</v>
      </c>
    </row>
    <row r="590" spans="1:15" x14ac:dyDescent="0.25">
      <c r="A590" s="279"/>
      <c r="B590" s="279" t="s">
        <v>543</v>
      </c>
      <c r="C590" s="279"/>
      <c r="D590" s="279"/>
      <c r="E590" s="279"/>
      <c r="F590" s="279"/>
      <c r="G590" s="280"/>
      <c r="H590" s="279"/>
      <c r="I590" s="281"/>
      <c r="J590" s="279"/>
      <c r="K590" s="279"/>
      <c r="L590" s="279"/>
      <c r="M590" s="259"/>
      <c r="N590" s="259"/>
      <c r="O590" s="259">
        <v>-1887708.36</v>
      </c>
    </row>
    <row r="591" spans="1:15" x14ac:dyDescent="0.25">
      <c r="A591" s="258"/>
      <c r="B591" s="258" t="s">
        <v>87</v>
      </c>
      <c r="C591" s="258"/>
      <c r="D591" s="258"/>
      <c r="E591" s="258"/>
      <c r="F591" s="258"/>
      <c r="G591" s="276"/>
      <c r="H591" s="258"/>
      <c r="I591" s="277"/>
      <c r="J591" s="258"/>
      <c r="K591" s="258"/>
      <c r="L591" s="258"/>
      <c r="M591" s="278"/>
      <c r="N591" s="278"/>
      <c r="O591" s="278">
        <v>-3119496.09</v>
      </c>
    </row>
    <row r="592" spans="1:15" x14ac:dyDescent="0.25">
      <c r="A592" s="258"/>
      <c r="B592" s="258"/>
      <c r="C592" s="258" t="s">
        <v>88</v>
      </c>
      <c r="D592" s="258"/>
      <c r="E592" s="258"/>
      <c r="F592" s="258"/>
      <c r="G592" s="276"/>
      <c r="H592" s="258"/>
      <c r="I592" s="277"/>
      <c r="J592" s="258"/>
      <c r="K592" s="258"/>
      <c r="L592" s="258"/>
      <c r="M592" s="278"/>
      <c r="N592" s="278"/>
      <c r="O592" s="278">
        <v>-220.46</v>
      </c>
    </row>
    <row r="593" spans="1:15" x14ac:dyDescent="0.25">
      <c r="A593" s="258"/>
      <c r="B593" s="258"/>
      <c r="C593" s="258"/>
      <c r="D593" s="258" t="s">
        <v>89</v>
      </c>
      <c r="E593" s="258"/>
      <c r="F593" s="258"/>
      <c r="G593" s="276"/>
      <c r="H593" s="258"/>
      <c r="I593" s="277"/>
      <c r="J593" s="258"/>
      <c r="K593" s="258"/>
      <c r="L593" s="258"/>
      <c r="M593" s="278"/>
      <c r="N593" s="278"/>
      <c r="O593" s="278">
        <v>-220.46</v>
      </c>
    </row>
    <row r="594" spans="1:15" x14ac:dyDescent="0.25">
      <c r="A594" s="279"/>
      <c r="B594" s="279"/>
      <c r="C594" s="279"/>
      <c r="D594" s="279" t="s">
        <v>544</v>
      </c>
      <c r="E594" s="279"/>
      <c r="F594" s="279"/>
      <c r="G594" s="280"/>
      <c r="H594" s="279"/>
      <c r="I594" s="281"/>
      <c r="J594" s="279"/>
      <c r="K594" s="279"/>
      <c r="L594" s="279"/>
      <c r="M594" s="259"/>
      <c r="N594" s="259"/>
      <c r="O594" s="259">
        <f>O593</f>
        <v>-220.46</v>
      </c>
    </row>
    <row r="595" spans="1:15" x14ac:dyDescent="0.25">
      <c r="A595" s="258"/>
      <c r="B595" s="258"/>
      <c r="C595" s="258"/>
      <c r="D595" s="258" t="s">
        <v>90</v>
      </c>
      <c r="E595" s="258"/>
      <c r="F595" s="258"/>
      <c r="G595" s="276"/>
      <c r="H595" s="258"/>
      <c r="I595" s="277"/>
      <c r="J595" s="258"/>
      <c r="K595" s="258"/>
      <c r="L595" s="258"/>
      <c r="M595" s="278"/>
      <c r="N595" s="278"/>
      <c r="O595" s="278">
        <v>0</v>
      </c>
    </row>
    <row r="596" spans="1:15" x14ac:dyDescent="0.25">
      <c r="A596" s="279"/>
      <c r="B596" s="279"/>
      <c r="C596" s="279"/>
      <c r="D596" s="279" t="s">
        <v>545</v>
      </c>
      <c r="E596" s="279"/>
      <c r="F596" s="279"/>
      <c r="G596" s="280"/>
      <c r="H596" s="279"/>
      <c r="I596" s="281"/>
      <c r="J596" s="279"/>
      <c r="K596" s="279"/>
      <c r="L596" s="279"/>
      <c r="M596" s="259"/>
      <c r="N596" s="259"/>
      <c r="O596" s="259">
        <f>O595</f>
        <v>0</v>
      </c>
    </row>
    <row r="597" spans="1:15" x14ac:dyDescent="0.25">
      <c r="A597" s="258"/>
      <c r="B597" s="258"/>
      <c r="C597" s="258"/>
      <c r="D597" s="258" t="s">
        <v>546</v>
      </c>
      <c r="E597" s="258"/>
      <c r="F597" s="258"/>
      <c r="G597" s="276"/>
      <c r="H597" s="258"/>
      <c r="I597" s="277"/>
      <c r="J597" s="258"/>
      <c r="K597" s="258"/>
      <c r="L597" s="258"/>
      <c r="M597" s="278"/>
      <c r="N597" s="278"/>
      <c r="O597" s="278">
        <v>0</v>
      </c>
    </row>
    <row r="598" spans="1:15" x14ac:dyDescent="0.25">
      <c r="A598" s="279"/>
      <c r="B598" s="279"/>
      <c r="C598" s="279"/>
      <c r="D598" s="279" t="s">
        <v>547</v>
      </c>
      <c r="E598" s="279"/>
      <c r="F598" s="279"/>
      <c r="G598" s="280"/>
      <c r="H598" s="279"/>
      <c r="I598" s="281"/>
      <c r="J598" s="279"/>
      <c r="K598" s="279"/>
      <c r="L598" s="279"/>
      <c r="M598" s="259"/>
      <c r="N598" s="259"/>
      <c r="O598" s="259">
        <f>O597</f>
        <v>0</v>
      </c>
    </row>
    <row r="599" spans="1:15" x14ac:dyDescent="0.25">
      <c r="A599" s="258"/>
      <c r="B599" s="258"/>
      <c r="C599" s="258"/>
      <c r="D599" s="258" t="s">
        <v>91</v>
      </c>
      <c r="E599" s="258"/>
      <c r="F599" s="258"/>
      <c r="G599" s="276"/>
      <c r="H599" s="258"/>
      <c r="I599" s="277"/>
      <c r="J599" s="258"/>
      <c r="K599" s="258"/>
      <c r="L599" s="258"/>
      <c r="M599" s="278"/>
      <c r="N599" s="278"/>
      <c r="O599" s="278">
        <v>0</v>
      </c>
    </row>
    <row r="600" spans="1:15" x14ac:dyDescent="0.25">
      <c r="A600" s="279"/>
      <c r="B600" s="279"/>
      <c r="C600" s="279"/>
      <c r="D600" s="279"/>
      <c r="E600" s="279"/>
      <c r="F600" s="279" t="s">
        <v>390</v>
      </c>
      <c r="G600" s="280">
        <v>43524</v>
      </c>
      <c r="H600" s="279" t="s">
        <v>1280</v>
      </c>
      <c r="I600" s="281"/>
      <c r="J600" s="279" t="s">
        <v>1216</v>
      </c>
      <c r="K600" s="279" t="s">
        <v>1488</v>
      </c>
      <c r="L600" s="279" t="s">
        <v>298</v>
      </c>
      <c r="M600" s="259"/>
      <c r="N600" s="259">
        <v>325</v>
      </c>
      <c r="O600" s="259">
        <v>-325</v>
      </c>
    </row>
    <row r="601" spans="1:15" ht="15.75" thickBot="1" x14ac:dyDescent="0.3">
      <c r="A601" s="279"/>
      <c r="B601" s="279"/>
      <c r="C601" s="279"/>
      <c r="D601" s="279"/>
      <c r="E601" s="279"/>
      <c r="F601" s="279" t="s">
        <v>390</v>
      </c>
      <c r="G601" s="280">
        <v>43524</v>
      </c>
      <c r="H601" s="279" t="s">
        <v>1489</v>
      </c>
      <c r="I601" s="281"/>
      <c r="J601" s="279" t="s">
        <v>1216</v>
      </c>
      <c r="K601" s="279" t="s">
        <v>1490</v>
      </c>
      <c r="L601" s="279" t="s">
        <v>298</v>
      </c>
      <c r="M601" s="259"/>
      <c r="N601" s="259">
        <v>55</v>
      </c>
      <c r="O601" s="259">
        <v>-380</v>
      </c>
    </row>
    <row r="602" spans="1:15" ht="15.75" thickBot="1" x14ac:dyDescent="0.3">
      <c r="A602" s="279"/>
      <c r="B602" s="279"/>
      <c r="C602" s="279"/>
      <c r="D602" s="279" t="s">
        <v>548</v>
      </c>
      <c r="E602" s="279"/>
      <c r="F602" s="279"/>
      <c r="G602" s="280"/>
      <c r="H602" s="279"/>
      <c r="I602" s="281"/>
      <c r="J602" s="279"/>
      <c r="K602" s="279"/>
      <c r="L602" s="279"/>
      <c r="M602" s="262">
        <f>ROUND(SUM(M599:M601),5)</f>
        <v>0</v>
      </c>
      <c r="N602" s="262">
        <f>ROUND(SUM(N599:N601),5)</f>
        <v>380</v>
      </c>
      <c r="O602" s="262">
        <f>O601</f>
        <v>-380</v>
      </c>
    </row>
    <row r="603" spans="1:15" x14ac:dyDescent="0.25">
      <c r="A603" s="279"/>
      <c r="B603" s="279"/>
      <c r="C603" s="279" t="s">
        <v>92</v>
      </c>
      <c r="D603" s="279"/>
      <c r="E603" s="279"/>
      <c r="F603" s="279"/>
      <c r="G603" s="280"/>
      <c r="H603" s="279"/>
      <c r="I603" s="281"/>
      <c r="J603" s="279"/>
      <c r="K603" s="279"/>
      <c r="L603" s="279"/>
      <c r="M603" s="259">
        <f>ROUND(M594+M596+M598+M602,5)</f>
        <v>0</v>
      </c>
      <c r="N603" s="259">
        <f>ROUND(N594+N596+N598+N602,5)</f>
        <v>380</v>
      </c>
      <c r="O603" s="259">
        <f>ROUND(O594+O596+O598+O602,5)</f>
        <v>-600.46</v>
      </c>
    </row>
    <row r="604" spans="1:15" x14ac:dyDescent="0.25">
      <c r="A604" s="258"/>
      <c r="B604" s="258"/>
      <c r="C604" s="258" t="s">
        <v>93</v>
      </c>
      <c r="D604" s="258"/>
      <c r="E604" s="258"/>
      <c r="F604" s="258"/>
      <c r="G604" s="276"/>
      <c r="H604" s="258"/>
      <c r="I604" s="277"/>
      <c r="J604" s="258"/>
      <c r="K604" s="258"/>
      <c r="L604" s="258"/>
      <c r="M604" s="278"/>
      <c r="N604" s="278"/>
      <c r="O604" s="278">
        <v>-158.6</v>
      </c>
    </row>
    <row r="605" spans="1:15" ht="15.75" thickBot="1" x14ac:dyDescent="0.3">
      <c r="A605" s="249"/>
      <c r="B605" s="249"/>
      <c r="C605" s="249"/>
      <c r="D605" s="249"/>
      <c r="E605" s="279"/>
      <c r="F605" s="279" t="s">
        <v>390</v>
      </c>
      <c r="G605" s="280">
        <v>43502</v>
      </c>
      <c r="H605" s="279" t="s">
        <v>1491</v>
      </c>
      <c r="I605" s="281"/>
      <c r="J605" s="279" t="s">
        <v>1169</v>
      </c>
      <c r="K605" s="279" t="s">
        <v>1169</v>
      </c>
      <c r="L605" s="279" t="s">
        <v>298</v>
      </c>
      <c r="M605" s="260"/>
      <c r="N605" s="260">
        <v>258.42</v>
      </c>
      <c r="O605" s="260">
        <v>-417.02</v>
      </c>
    </row>
    <row r="606" spans="1:15" x14ac:dyDescent="0.25">
      <c r="A606" s="279"/>
      <c r="B606" s="279"/>
      <c r="C606" s="279" t="s">
        <v>549</v>
      </c>
      <c r="D606" s="279"/>
      <c r="E606" s="279"/>
      <c r="F606" s="279"/>
      <c r="G606" s="280"/>
      <c r="H606" s="279"/>
      <c r="I606" s="281"/>
      <c r="J606" s="279"/>
      <c r="K606" s="279"/>
      <c r="L606" s="279"/>
      <c r="M606" s="259">
        <f>ROUND(SUM(M604:M605),5)</f>
        <v>0</v>
      </c>
      <c r="N606" s="259">
        <f>ROUND(SUM(N604:N605),5)</f>
        <v>258.42</v>
      </c>
      <c r="O606" s="259">
        <f>O605</f>
        <v>-417.02</v>
      </c>
    </row>
    <row r="607" spans="1:15" x14ac:dyDescent="0.25">
      <c r="A607" s="258"/>
      <c r="B607" s="258"/>
      <c r="C607" s="258" t="s">
        <v>94</v>
      </c>
      <c r="D607" s="258"/>
      <c r="E607" s="258"/>
      <c r="F607" s="258"/>
      <c r="G607" s="276"/>
      <c r="H607" s="258"/>
      <c r="I607" s="277"/>
      <c r="J607" s="258"/>
      <c r="K607" s="258"/>
      <c r="L607" s="258"/>
      <c r="M607" s="278"/>
      <c r="N607" s="278"/>
      <c r="O607" s="278">
        <v>-57773.86</v>
      </c>
    </row>
    <row r="608" spans="1:15" x14ac:dyDescent="0.25">
      <c r="A608" s="258"/>
      <c r="B608" s="258"/>
      <c r="C608" s="258"/>
      <c r="D608" s="258" t="s">
        <v>95</v>
      </c>
      <c r="E608" s="258"/>
      <c r="F608" s="258"/>
      <c r="G608" s="276"/>
      <c r="H608" s="258"/>
      <c r="I608" s="277"/>
      <c r="J608" s="258"/>
      <c r="K608" s="258"/>
      <c r="L608" s="258"/>
      <c r="M608" s="278"/>
      <c r="N608" s="278"/>
      <c r="O608" s="278">
        <v>-19579.89</v>
      </c>
    </row>
    <row r="609" spans="1:15" x14ac:dyDescent="0.25">
      <c r="A609" s="279"/>
      <c r="B609" s="279"/>
      <c r="C609" s="279"/>
      <c r="D609" s="279"/>
      <c r="E609" s="279"/>
      <c r="F609" s="279" t="s">
        <v>390</v>
      </c>
      <c r="G609" s="280">
        <v>43497</v>
      </c>
      <c r="H609" s="279" t="s">
        <v>389</v>
      </c>
      <c r="I609" s="281"/>
      <c r="J609" s="279" t="s">
        <v>398</v>
      </c>
      <c r="K609" s="279" t="s">
        <v>1050</v>
      </c>
      <c r="L609" s="279" t="s">
        <v>295</v>
      </c>
      <c r="M609" s="259"/>
      <c r="N609" s="259">
        <v>115.5</v>
      </c>
      <c r="O609" s="259">
        <v>-19695.39</v>
      </c>
    </row>
    <row r="610" spans="1:15" x14ac:dyDescent="0.25">
      <c r="A610" s="279"/>
      <c r="B610" s="279"/>
      <c r="C610" s="279"/>
      <c r="D610" s="279"/>
      <c r="E610" s="279"/>
      <c r="F610" s="279" t="s">
        <v>390</v>
      </c>
      <c r="G610" s="280">
        <v>43500</v>
      </c>
      <c r="H610" s="279" t="s">
        <v>389</v>
      </c>
      <c r="I610" s="281"/>
      <c r="J610" s="279" t="s">
        <v>398</v>
      </c>
      <c r="K610" s="279" t="s">
        <v>1050</v>
      </c>
      <c r="L610" s="279" t="s">
        <v>295</v>
      </c>
      <c r="M610" s="259"/>
      <c r="N610" s="259">
        <v>40</v>
      </c>
      <c r="O610" s="259">
        <v>-19735.39</v>
      </c>
    </row>
    <row r="611" spans="1:15" x14ac:dyDescent="0.25">
      <c r="A611" s="279"/>
      <c r="B611" s="279"/>
      <c r="C611" s="279"/>
      <c r="D611" s="279"/>
      <c r="E611" s="279"/>
      <c r="F611" s="279" t="s">
        <v>390</v>
      </c>
      <c r="G611" s="280">
        <v>43501</v>
      </c>
      <c r="H611" s="279" t="s">
        <v>389</v>
      </c>
      <c r="I611" s="281"/>
      <c r="J611" s="279" t="s">
        <v>398</v>
      </c>
      <c r="K611" s="279" t="s">
        <v>1050</v>
      </c>
      <c r="L611" s="279" t="s">
        <v>295</v>
      </c>
      <c r="M611" s="259"/>
      <c r="N611" s="259">
        <v>282.25</v>
      </c>
      <c r="O611" s="259">
        <v>-20017.64</v>
      </c>
    </row>
    <row r="612" spans="1:15" x14ac:dyDescent="0.25">
      <c r="A612" s="279"/>
      <c r="B612" s="279"/>
      <c r="C612" s="279"/>
      <c r="D612" s="279"/>
      <c r="E612" s="279"/>
      <c r="F612" s="279" t="s">
        <v>390</v>
      </c>
      <c r="G612" s="280">
        <v>43501</v>
      </c>
      <c r="H612" s="279" t="s">
        <v>389</v>
      </c>
      <c r="I612" s="281"/>
      <c r="J612" s="279" t="s">
        <v>398</v>
      </c>
      <c r="K612" s="279" t="s">
        <v>1050</v>
      </c>
      <c r="L612" s="279" t="s">
        <v>295</v>
      </c>
      <c r="M612" s="259"/>
      <c r="N612" s="259">
        <v>22.5</v>
      </c>
      <c r="O612" s="259">
        <v>-20040.14</v>
      </c>
    </row>
    <row r="613" spans="1:15" x14ac:dyDescent="0.25">
      <c r="A613" s="279"/>
      <c r="B613" s="279"/>
      <c r="C613" s="279"/>
      <c r="D613" s="279"/>
      <c r="E613" s="279"/>
      <c r="F613" s="279" t="s">
        <v>390</v>
      </c>
      <c r="G613" s="280">
        <v>43501</v>
      </c>
      <c r="H613" s="279" t="s">
        <v>389</v>
      </c>
      <c r="I613" s="281"/>
      <c r="J613" s="279" t="s">
        <v>398</v>
      </c>
      <c r="K613" s="279" t="s">
        <v>1050</v>
      </c>
      <c r="L613" s="279" t="s">
        <v>295</v>
      </c>
      <c r="M613" s="259"/>
      <c r="N613" s="259">
        <v>20</v>
      </c>
      <c r="O613" s="259">
        <v>-20060.14</v>
      </c>
    </row>
    <row r="614" spans="1:15" x14ac:dyDescent="0.25">
      <c r="A614" s="279"/>
      <c r="B614" s="279"/>
      <c r="C614" s="279"/>
      <c r="D614" s="279"/>
      <c r="E614" s="279"/>
      <c r="F614" s="279" t="s">
        <v>390</v>
      </c>
      <c r="G614" s="280">
        <v>43502</v>
      </c>
      <c r="H614" s="279" t="s">
        <v>389</v>
      </c>
      <c r="I614" s="281"/>
      <c r="J614" s="279" t="s">
        <v>398</v>
      </c>
      <c r="K614" s="279" t="s">
        <v>1050</v>
      </c>
      <c r="L614" s="279" t="s">
        <v>295</v>
      </c>
      <c r="M614" s="259"/>
      <c r="N614" s="259">
        <v>80</v>
      </c>
      <c r="O614" s="259">
        <v>-20140.14</v>
      </c>
    </row>
    <row r="615" spans="1:15" x14ac:dyDescent="0.25">
      <c r="A615" s="279"/>
      <c r="B615" s="279"/>
      <c r="C615" s="279"/>
      <c r="D615" s="279"/>
      <c r="E615" s="279"/>
      <c r="F615" s="279" t="s">
        <v>390</v>
      </c>
      <c r="G615" s="280">
        <v>43503</v>
      </c>
      <c r="H615" s="279" t="s">
        <v>389</v>
      </c>
      <c r="I615" s="281"/>
      <c r="J615" s="279" t="s">
        <v>398</v>
      </c>
      <c r="K615" s="279" t="s">
        <v>1050</v>
      </c>
      <c r="L615" s="279" t="s">
        <v>295</v>
      </c>
      <c r="M615" s="259"/>
      <c r="N615" s="259">
        <v>30</v>
      </c>
      <c r="O615" s="259">
        <v>-20170.14</v>
      </c>
    </row>
    <row r="616" spans="1:15" x14ac:dyDescent="0.25">
      <c r="A616" s="279"/>
      <c r="B616" s="279"/>
      <c r="C616" s="279"/>
      <c r="D616" s="279"/>
      <c r="E616" s="279"/>
      <c r="F616" s="279" t="s">
        <v>390</v>
      </c>
      <c r="G616" s="280">
        <v>43504</v>
      </c>
      <c r="H616" s="279" t="s">
        <v>389</v>
      </c>
      <c r="I616" s="281"/>
      <c r="J616" s="279" t="s">
        <v>398</v>
      </c>
      <c r="K616" s="279" t="s">
        <v>1050</v>
      </c>
      <c r="L616" s="279" t="s">
        <v>295</v>
      </c>
      <c r="M616" s="259"/>
      <c r="N616" s="259">
        <v>68.5</v>
      </c>
      <c r="O616" s="259">
        <v>-20238.64</v>
      </c>
    </row>
    <row r="617" spans="1:15" x14ac:dyDescent="0.25">
      <c r="A617" s="279"/>
      <c r="B617" s="279"/>
      <c r="C617" s="279"/>
      <c r="D617" s="279"/>
      <c r="E617" s="279"/>
      <c r="F617" s="279" t="s">
        <v>390</v>
      </c>
      <c r="G617" s="280">
        <v>43507</v>
      </c>
      <c r="H617" s="279" t="s">
        <v>389</v>
      </c>
      <c r="I617" s="281"/>
      <c r="J617" s="279" t="s">
        <v>398</v>
      </c>
      <c r="K617" s="279" t="s">
        <v>1050</v>
      </c>
      <c r="L617" s="279" t="s">
        <v>295</v>
      </c>
      <c r="M617" s="259"/>
      <c r="N617" s="259">
        <v>341.5</v>
      </c>
      <c r="O617" s="259">
        <v>-20580.14</v>
      </c>
    </row>
    <row r="618" spans="1:15" x14ac:dyDescent="0.25">
      <c r="A618" s="279"/>
      <c r="B618" s="279"/>
      <c r="C618" s="279"/>
      <c r="D618" s="279"/>
      <c r="E618" s="279"/>
      <c r="F618" s="279" t="s">
        <v>390</v>
      </c>
      <c r="G618" s="280">
        <v>43508</v>
      </c>
      <c r="H618" s="279" t="s">
        <v>389</v>
      </c>
      <c r="I618" s="281"/>
      <c r="J618" s="279" t="s">
        <v>398</v>
      </c>
      <c r="K618" s="279" t="s">
        <v>1050</v>
      </c>
      <c r="L618" s="279" t="s">
        <v>295</v>
      </c>
      <c r="M618" s="259"/>
      <c r="N618" s="259">
        <v>209</v>
      </c>
      <c r="O618" s="259">
        <v>-20789.14</v>
      </c>
    </row>
    <row r="619" spans="1:15" x14ac:dyDescent="0.25">
      <c r="A619" s="279"/>
      <c r="B619" s="279"/>
      <c r="C619" s="279"/>
      <c r="D619" s="279"/>
      <c r="E619" s="279"/>
      <c r="F619" s="279" t="s">
        <v>390</v>
      </c>
      <c r="G619" s="280">
        <v>43508</v>
      </c>
      <c r="H619" s="279" t="s">
        <v>389</v>
      </c>
      <c r="I619" s="281"/>
      <c r="J619" s="279" t="s">
        <v>398</v>
      </c>
      <c r="K619" s="279" t="s">
        <v>1050</v>
      </c>
      <c r="L619" s="279" t="s">
        <v>295</v>
      </c>
      <c r="M619" s="259"/>
      <c r="N619" s="259">
        <v>57.5</v>
      </c>
      <c r="O619" s="259">
        <v>-20846.64</v>
      </c>
    </row>
    <row r="620" spans="1:15" x14ac:dyDescent="0.25">
      <c r="A620" s="279"/>
      <c r="B620" s="279"/>
      <c r="C620" s="279"/>
      <c r="D620" s="279"/>
      <c r="E620" s="279"/>
      <c r="F620" s="279" t="s">
        <v>390</v>
      </c>
      <c r="G620" s="280">
        <v>43509</v>
      </c>
      <c r="H620" s="279" t="s">
        <v>389</v>
      </c>
      <c r="I620" s="281"/>
      <c r="J620" s="279" t="s">
        <v>398</v>
      </c>
      <c r="K620" s="279" t="s">
        <v>1050</v>
      </c>
      <c r="L620" s="279" t="s">
        <v>295</v>
      </c>
      <c r="M620" s="259"/>
      <c r="N620" s="259">
        <v>168</v>
      </c>
      <c r="O620" s="259">
        <v>-21014.639999999999</v>
      </c>
    </row>
    <row r="621" spans="1:15" x14ac:dyDescent="0.25">
      <c r="A621" s="279"/>
      <c r="B621" s="279"/>
      <c r="C621" s="279"/>
      <c r="D621" s="279"/>
      <c r="E621" s="279"/>
      <c r="F621" s="279" t="s">
        <v>390</v>
      </c>
      <c r="G621" s="280">
        <v>43510</v>
      </c>
      <c r="H621" s="279" t="s">
        <v>389</v>
      </c>
      <c r="I621" s="281"/>
      <c r="J621" s="279" t="s">
        <v>398</v>
      </c>
      <c r="K621" s="279" t="s">
        <v>1050</v>
      </c>
      <c r="L621" s="279" t="s">
        <v>295</v>
      </c>
      <c r="M621" s="259"/>
      <c r="N621" s="259">
        <v>135.5</v>
      </c>
      <c r="O621" s="259">
        <v>-21150.14</v>
      </c>
    </row>
    <row r="622" spans="1:15" x14ac:dyDescent="0.25">
      <c r="A622" s="279"/>
      <c r="B622" s="279"/>
      <c r="C622" s="279"/>
      <c r="D622" s="279"/>
      <c r="E622" s="279"/>
      <c r="F622" s="279" t="s">
        <v>390</v>
      </c>
      <c r="G622" s="280">
        <v>43511</v>
      </c>
      <c r="H622" s="279" t="s">
        <v>389</v>
      </c>
      <c r="I622" s="281"/>
      <c r="J622" s="279" t="s">
        <v>398</v>
      </c>
      <c r="K622" s="279" t="s">
        <v>1050</v>
      </c>
      <c r="L622" s="279" t="s">
        <v>295</v>
      </c>
      <c r="M622" s="259"/>
      <c r="N622" s="259">
        <v>35</v>
      </c>
      <c r="O622" s="259">
        <v>-21185.14</v>
      </c>
    </row>
    <row r="623" spans="1:15" x14ac:dyDescent="0.25">
      <c r="A623" s="279"/>
      <c r="B623" s="279"/>
      <c r="C623" s="279"/>
      <c r="D623" s="279"/>
      <c r="E623" s="279"/>
      <c r="F623" s="279" t="s">
        <v>390</v>
      </c>
      <c r="G623" s="280">
        <v>43516</v>
      </c>
      <c r="H623" s="279" t="s">
        <v>389</v>
      </c>
      <c r="I623" s="281"/>
      <c r="J623" s="279" t="s">
        <v>398</v>
      </c>
      <c r="K623" s="279" t="s">
        <v>1050</v>
      </c>
      <c r="L623" s="279" t="s">
        <v>295</v>
      </c>
      <c r="M623" s="259"/>
      <c r="N623" s="259">
        <v>25</v>
      </c>
      <c r="O623" s="259">
        <v>-21210.14</v>
      </c>
    </row>
    <row r="624" spans="1:15" x14ac:dyDescent="0.25">
      <c r="A624" s="279"/>
      <c r="B624" s="279"/>
      <c r="C624" s="279"/>
      <c r="D624" s="279"/>
      <c r="E624" s="279"/>
      <c r="F624" s="279" t="s">
        <v>390</v>
      </c>
      <c r="G624" s="280">
        <v>43516</v>
      </c>
      <c r="H624" s="279" t="s">
        <v>389</v>
      </c>
      <c r="I624" s="281"/>
      <c r="J624" s="279" t="s">
        <v>398</v>
      </c>
      <c r="K624" s="279" t="s">
        <v>1050</v>
      </c>
      <c r="L624" s="279" t="s">
        <v>295</v>
      </c>
      <c r="M624" s="259"/>
      <c r="N624" s="259">
        <v>17.5</v>
      </c>
      <c r="O624" s="259">
        <v>-21227.64</v>
      </c>
    </row>
    <row r="625" spans="1:15" x14ac:dyDescent="0.25">
      <c r="A625" s="279"/>
      <c r="B625" s="279"/>
      <c r="C625" s="279"/>
      <c r="D625" s="279"/>
      <c r="E625" s="279"/>
      <c r="F625" s="279" t="s">
        <v>390</v>
      </c>
      <c r="G625" s="280">
        <v>43517</v>
      </c>
      <c r="H625" s="279" t="s">
        <v>389</v>
      </c>
      <c r="I625" s="281"/>
      <c r="J625" s="279" t="s">
        <v>398</v>
      </c>
      <c r="K625" s="279" t="s">
        <v>1050</v>
      </c>
      <c r="L625" s="279" t="s">
        <v>295</v>
      </c>
      <c r="M625" s="259"/>
      <c r="N625" s="259">
        <v>198.5</v>
      </c>
      <c r="O625" s="259">
        <v>-21426.14</v>
      </c>
    </row>
    <row r="626" spans="1:15" x14ac:dyDescent="0.25">
      <c r="A626" s="279"/>
      <c r="B626" s="279"/>
      <c r="C626" s="279"/>
      <c r="D626" s="279"/>
      <c r="E626" s="279"/>
      <c r="F626" s="279" t="s">
        <v>390</v>
      </c>
      <c r="G626" s="280">
        <v>43518</v>
      </c>
      <c r="H626" s="279" t="s">
        <v>389</v>
      </c>
      <c r="I626" s="281"/>
      <c r="J626" s="279" t="s">
        <v>398</v>
      </c>
      <c r="K626" s="279" t="s">
        <v>1050</v>
      </c>
      <c r="L626" s="279" t="s">
        <v>295</v>
      </c>
      <c r="M626" s="259"/>
      <c r="N626" s="259">
        <v>140</v>
      </c>
      <c r="O626" s="259">
        <v>-21566.14</v>
      </c>
    </row>
    <row r="627" spans="1:15" x14ac:dyDescent="0.25">
      <c r="A627" s="279"/>
      <c r="B627" s="279"/>
      <c r="C627" s="279"/>
      <c r="D627" s="279"/>
      <c r="E627" s="279"/>
      <c r="F627" s="279" t="s">
        <v>390</v>
      </c>
      <c r="G627" s="280">
        <v>43521</v>
      </c>
      <c r="H627" s="279" t="s">
        <v>389</v>
      </c>
      <c r="I627" s="281"/>
      <c r="J627" s="279" t="s">
        <v>398</v>
      </c>
      <c r="K627" s="279" t="s">
        <v>1050</v>
      </c>
      <c r="L627" s="279" t="s">
        <v>295</v>
      </c>
      <c r="M627" s="259"/>
      <c r="N627" s="259">
        <v>102</v>
      </c>
      <c r="O627" s="259">
        <v>-21668.14</v>
      </c>
    </row>
    <row r="628" spans="1:15" x14ac:dyDescent="0.25">
      <c r="A628" s="279"/>
      <c r="B628" s="279"/>
      <c r="C628" s="279"/>
      <c r="D628" s="279"/>
      <c r="E628" s="279"/>
      <c r="F628" s="279" t="s">
        <v>390</v>
      </c>
      <c r="G628" s="280">
        <v>43522</v>
      </c>
      <c r="H628" s="279" t="s">
        <v>389</v>
      </c>
      <c r="I628" s="281"/>
      <c r="J628" s="279" t="s">
        <v>398</v>
      </c>
      <c r="K628" s="279" t="s">
        <v>1050</v>
      </c>
      <c r="L628" s="279" t="s">
        <v>295</v>
      </c>
      <c r="M628" s="259"/>
      <c r="N628" s="259">
        <v>125</v>
      </c>
      <c r="O628" s="259">
        <v>-21793.14</v>
      </c>
    </row>
    <row r="629" spans="1:15" x14ac:dyDescent="0.25">
      <c r="A629" s="279"/>
      <c r="B629" s="279"/>
      <c r="C629" s="279"/>
      <c r="D629" s="279"/>
      <c r="E629" s="279"/>
      <c r="F629" s="279" t="s">
        <v>390</v>
      </c>
      <c r="G629" s="280">
        <v>43522</v>
      </c>
      <c r="H629" s="279" t="s">
        <v>389</v>
      </c>
      <c r="I629" s="281"/>
      <c r="J629" s="279" t="s">
        <v>398</v>
      </c>
      <c r="K629" s="279" t="s">
        <v>1050</v>
      </c>
      <c r="L629" s="279" t="s">
        <v>295</v>
      </c>
      <c r="M629" s="259"/>
      <c r="N629" s="259">
        <v>70</v>
      </c>
      <c r="O629" s="259">
        <v>-21863.14</v>
      </c>
    </row>
    <row r="630" spans="1:15" x14ac:dyDescent="0.25">
      <c r="A630" s="279"/>
      <c r="B630" s="279"/>
      <c r="C630" s="279"/>
      <c r="D630" s="279"/>
      <c r="E630" s="279"/>
      <c r="F630" s="279" t="s">
        <v>390</v>
      </c>
      <c r="G630" s="280">
        <v>43523</v>
      </c>
      <c r="H630" s="279" t="s">
        <v>389</v>
      </c>
      <c r="I630" s="281"/>
      <c r="J630" s="279" t="s">
        <v>398</v>
      </c>
      <c r="K630" s="279" t="s">
        <v>1050</v>
      </c>
      <c r="L630" s="279" t="s">
        <v>295</v>
      </c>
      <c r="M630" s="259"/>
      <c r="N630" s="259">
        <v>328</v>
      </c>
      <c r="O630" s="259">
        <v>-22191.14</v>
      </c>
    </row>
    <row r="631" spans="1:15" ht="15.75" thickBot="1" x14ac:dyDescent="0.3">
      <c r="A631" s="279"/>
      <c r="B631" s="279"/>
      <c r="C631" s="279"/>
      <c r="D631" s="279"/>
      <c r="E631" s="279"/>
      <c r="F631" s="279" t="s">
        <v>390</v>
      </c>
      <c r="G631" s="280">
        <v>43524</v>
      </c>
      <c r="H631" s="279" t="s">
        <v>389</v>
      </c>
      <c r="I631" s="281"/>
      <c r="J631" s="279" t="s">
        <v>398</v>
      </c>
      <c r="K631" s="279" t="s">
        <v>1050</v>
      </c>
      <c r="L631" s="279" t="s">
        <v>295</v>
      </c>
      <c r="M631" s="260"/>
      <c r="N631" s="260">
        <v>94.5</v>
      </c>
      <c r="O631" s="260">
        <v>-22285.64</v>
      </c>
    </row>
    <row r="632" spans="1:15" x14ac:dyDescent="0.25">
      <c r="A632" s="279"/>
      <c r="B632" s="279"/>
      <c r="C632" s="279"/>
      <c r="D632" s="279" t="s">
        <v>550</v>
      </c>
      <c r="E632" s="279"/>
      <c r="F632" s="279"/>
      <c r="G632" s="280"/>
      <c r="H632" s="279"/>
      <c r="I632" s="281"/>
      <c r="J632" s="279"/>
      <c r="K632" s="279"/>
      <c r="L632" s="279"/>
      <c r="M632" s="259">
        <f>ROUND(SUM(M608:M631),5)</f>
        <v>0</v>
      </c>
      <c r="N632" s="259">
        <f>ROUND(SUM(N608:N631),5)</f>
        <v>2705.75</v>
      </c>
      <c r="O632" s="259">
        <f>O631</f>
        <v>-22285.64</v>
      </c>
    </row>
    <row r="633" spans="1:15" x14ac:dyDescent="0.25">
      <c r="A633" s="258"/>
      <c r="B633" s="258"/>
      <c r="C633" s="258"/>
      <c r="D633" s="258" t="s">
        <v>96</v>
      </c>
      <c r="E633" s="258"/>
      <c r="F633" s="258"/>
      <c r="G633" s="276"/>
      <c r="H633" s="258"/>
      <c r="I633" s="277"/>
      <c r="J633" s="258"/>
      <c r="K633" s="258"/>
      <c r="L633" s="258"/>
      <c r="M633" s="278"/>
      <c r="N633" s="278"/>
      <c r="O633" s="278">
        <v>-26435.4</v>
      </c>
    </row>
    <row r="634" spans="1:15" x14ac:dyDescent="0.25">
      <c r="A634" s="279"/>
      <c r="B634" s="279"/>
      <c r="C634" s="279"/>
      <c r="D634" s="279"/>
      <c r="E634" s="279"/>
      <c r="F634" s="279" t="s">
        <v>390</v>
      </c>
      <c r="G634" s="280">
        <v>43497</v>
      </c>
      <c r="H634" s="279" t="s">
        <v>389</v>
      </c>
      <c r="I634" s="281"/>
      <c r="J634" s="279" t="s">
        <v>381</v>
      </c>
      <c r="K634" s="279" t="s">
        <v>1169</v>
      </c>
      <c r="L634" s="279" t="s">
        <v>298</v>
      </c>
      <c r="M634" s="259"/>
      <c r="N634" s="259">
        <v>50</v>
      </c>
      <c r="O634" s="259">
        <v>-26485.4</v>
      </c>
    </row>
    <row r="635" spans="1:15" x14ac:dyDescent="0.25">
      <c r="A635" s="279"/>
      <c r="B635" s="279"/>
      <c r="C635" s="279"/>
      <c r="D635" s="279"/>
      <c r="E635" s="279"/>
      <c r="F635" s="279" t="s">
        <v>390</v>
      </c>
      <c r="G635" s="280">
        <v>43500</v>
      </c>
      <c r="H635" s="279" t="s">
        <v>389</v>
      </c>
      <c r="I635" s="281"/>
      <c r="J635" s="279" t="s">
        <v>381</v>
      </c>
      <c r="K635" s="279" t="s">
        <v>1169</v>
      </c>
      <c r="L635" s="279" t="s">
        <v>298</v>
      </c>
      <c r="M635" s="259"/>
      <c r="N635" s="259">
        <v>60</v>
      </c>
      <c r="O635" s="259">
        <v>-26545.4</v>
      </c>
    </row>
    <row r="636" spans="1:15" x14ac:dyDescent="0.25">
      <c r="A636" s="279"/>
      <c r="B636" s="279"/>
      <c r="C636" s="279"/>
      <c r="D636" s="279"/>
      <c r="E636" s="279"/>
      <c r="F636" s="279" t="s">
        <v>390</v>
      </c>
      <c r="G636" s="280">
        <v>43501</v>
      </c>
      <c r="H636" s="279" t="s">
        <v>389</v>
      </c>
      <c r="I636" s="281"/>
      <c r="J636" s="279" t="s">
        <v>381</v>
      </c>
      <c r="K636" s="279" t="s">
        <v>1169</v>
      </c>
      <c r="L636" s="279" t="s">
        <v>298</v>
      </c>
      <c r="M636" s="259"/>
      <c r="N636" s="259">
        <v>220</v>
      </c>
      <c r="O636" s="259">
        <v>-26765.4</v>
      </c>
    </row>
    <row r="637" spans="1:15" x14ac:dyDescent="0.25">
      <c r="A637" s="279"/>
      <c r="B637" s="279"/>
      <c r="C637" s="279"/>
      <c r="D637" s="279"/>
      <c r="E637" s="279"/>
      <c r="F637" s="279" t="s">
        <v>390</v>
      </c>
      <c r="G637" s="280">
        <v>43502</v>
      </c>
      <c r="H637" s="279" t="s">
        <v>389</v>
      </c>
      <c r="I637" s="281"/>
      <c r="J637" s="279" t="s">
        <v>381</v>
      </c>
      <c r="K637" s="279" t="s">
        <v>1169</v>
      </c>
      <c r="L637" s="279" t="s">
        <v>298</v>
      </c>
      <c r="M637" s="259"/>
      <c r="N637" s="259">
        <v>20</v>
      </c>
      <c r="O637" s="259">
        <v>-26785.4</v>
      </c>
    </row>
    <row r="638" spans="1:15" x14ac:dyDescent="0.25">
      <c r="A638" s="279"/>
      <c r="B638" s="279"/>
      <c r="C638" s="279"/>
      <c r="D638" s="279"/>
      <c r="E638" s="279"/>
      <c r="F638" s="279" t="s">
        <v>390</v>
      </c>
      <c r="G638" s="280">
        <v>43503</v>
      </c>
      <c r="H638" s="279" t="s">
        <v>389</v>
      </c>
      <c r="I638" s="281"/>
      <c r="J638" s="279" t="s">
        <v>381</v>
      </c>
      <c r="K638" s="279" t="s">
        <v>1169</v>
      </c>
      <c r="L638" s="279" t="s">
        <v>298</v>
      </c>
      <c r="M638" s="259"/>
      <c r="N638" s="259">
        <v>110</v>
      </c>
      <c r="O638" s="259">
        <v>-26895.4</v>
      </c>
    </row>
    <row r="639" spans="1:15" x14ac:dyDescent="0.25">
      <c r="A639" s="279"/>
      <c r="B639" s="279"/>
      <c r="C639" s="279"/>
      <c r="D639" s="279"/>
      <c r="E639" s="279"/>
      <c r="F639" s="279" t="s">
        <v>390</v>
      </c>
      <c r="G639" s="280">
        <v>43504</v>
      </c>
      <c r="H639" s="279" t="s">
        <v>389</v>
      </c>
      <c r="I639" s="281"/>
      <c r="J639" s="279" t="s">
        <v>381</v>
      </c>
      <c r="K639" s="279" t="s">
        <v>1169</v>
      </c>
      <c r="L639" s="279" t="s">
        <v>298</v>
      </c>
      <c r="M639" s="259"/>
      <c r="N639" s="259">
        <v>60</v>
      </c>
      <c r="O639" s="259">
        <v>-26955.4</v>
      </c>
    </row>
    <row r="640" spans="1:15" x14ac:dyDescent="0.25">
      <c r="A640" s="279"/>
      <c r="B640" s="279"/>
      <c r="C640" s="279"/>
      <c r="D640" s="279"/>
      <c r="E640" s="279"/>
      <c r="F640" s="279" t="s">
        <v>390</v>
      </c>
      <c r="G640" s="280">
        <v>43507</v>
      </c>
      <c r="H640" s="279" t="s">
        <v>389</v>
      </c>
      <c r="I640" s="281"/>
      <c r="J640" s="279" t="s">
        <v>381</v>
      </c>
      <c r="K640" s="279" t="s">
        <v>1169</v>
      </c>
      <c r="L640" s="279" t="s">
        <v>298</v>
      </c>
      <c r="M640" s="259"/>
      <c r="N640" s="259">
        <v>90</v>
      </c>
      <c r="O640" s="259">
        <v>-27045.4</v>
      </c>
    </row>
    <row r="641" spans="1:15" x14ac:dyDescent="0.25">
      <c r="A641" s="279"/>
      <c r="B641" s="279"/>
      <c r="C641" s="279"/>
      <c r="D641" s="279"/>
      <c r="E641" s="279"/>
      <c r="F641" s="279" t="s">
        <v>390</v>
      </c>
      <c r="G641" s="280">
        <v>43508</v>
      </c>
      <c r="H641" s="279" t="s">
        <v>389</v>
      </c>
      <c r="I641" s="281"/>
      <c r="J641" s="279" t="s">
        <v>381</v>
      </c>
      <c r="K641" s="279" t="s">
        <v>1492</v>
      </c>
      <c r="L641" s="279" t="s">
        <v>298</v>
      </c>
      <c r="M641" s="259">
        <v>64.94</v>
      </c>
      <c r="N641" s="259"/>
      <c r="O641" s="259">
        <v>-26980.46</v>
      </c>
    </row>
    <row r="642" spans="1:15" ht="15.75" thickBot="1" x14ac:dyDescent="0.3">
      <c r="A642" s="279"/>
      <c r="B642" s="279"/>
      <c r="C642" s="279"/>
      <c r="D642" s="279"/>
      <c r="E642" s="279"/>
      <c r="F642" s="279" t="s">
        <v>390</v>
      </c>
      <c r="G642" s="280">
        <v>43508</v>
      </c>
      <c r="H642" s="279" t="s">
        <v>389</v>
      </c>
      <c r="I642" s="281"/>
      <c r="J642" s="279" t="s">
        <v>381</v>
      </c>
      <c r="K642" s="279" t="s">
        <v>1169</v>
      </c>
      <c r="L642" s="279" t="s">
        <v>298</v>
      </c>
      <c r="M642" s="260"/>
      <c r="N642" s="260">
        <v>80</v>
      </c>
      <c r="O642" s="260">
        <v>-27060.46</v>
      </c>
    </row>
    <row r="643" spans="1:15" x14ac:dyDescent="0.25">
      <c r="A643" s="279"/>
      <c r="B643" s="279"/>
      <c r="C643" s="279"/>
      <c r="D643" s="279" t="s">
        <v>551</v>
      </c>
      <c r="E643" s="279"/>
      <c r="F643" s="279"/>
      <c r="G643" s="280"/>
      <c r="H643" s="279"/>
      <c r="I643" s="281"/>
      <c r="J643" s="279"/>
      <c r="K643" s="279"/>
      <c r="L643" s="279"/>
      <c r="M643" s="259">
        <f>ROUND(SUM(M633:M642),5)</f>
        <v>64.94</v>
      </c>
      <c r="N643" s="259">
        <f>ROUND(SUM(N633:N642),5)</f>
        <v>690</v>
      </c>
      <c r="O643" s="259">
        <f>O642</f>
        <v>-27060.46</v>
      </c>
    </row>
    <row r="644" spans="1:15" x14ac:dyDescent="0.25">
      <c r="A644" s="258"/>
      <c r="B644" s="258"/>
      <c r="C644" s="258"/>
      <c r="D644" s="258" t="s">
        <v>97</v>
      </c>
      <c r="E644" s="258"/>
      <c r="F644" s="258"/>
      <c r="G644" s="276"/>
      <c r="H644" s="258"/>
      <c r="I644" s="277"/>
      <c r="J644" s="258"/>
      <c r="K644" s="258"/>
      <c r="L644" s="258"/>
      <c r="M644" s="278"/>
      <c r="N644" s="278"/>
      <c r="O644" s="278">
        <v>-11758.57</v>
      </c>
    </row>
    <row r="645" spans="1:15" x14ac:dyDescent="0.25">
      <c r="A645" s="279"/>
      <c r="B645" s="279"/>
      <c r="C645" s="279"/>
      <c r="D645" s="279" t="s">
        <v>552</v>
      </c>
      <c r="E645" s="279"/>
      <c r="F645" s="279"/>
      <c r="G645" s="280"/>
      <c r="H645" s="279"/>
      <c r="I645" s="281"/>
      <c r="J645" s="279"/>
      <c r="K645" s="279"/>
      <c r="L645" s="279"/>
      <c r="M645" s="259"/>
      <c r="N645" s="259"/>
      <c r="O645" s="259">
        <f>O644</f>
        <v>-11758.57</v>
      </c>
    </row>
    <row r="646" spans="1:15" x14ac:dyDescent="0.25">
      <c r="A646" s="258"/>
      <c r="B646" s="258"/>
      <c r="C646" s="258"/>
      <c r="D646" s="258" t="s">
        <v>553</v>
      </c>
      <c r="E646" s="258"/>
      <c r="F646" s="258"/>
      <c r="G646" s="276"/>
      <c r="H646" s="258"/>
      <c r="I646" s="277"/>
      <c r="J646" s="258"/>
      <c r="K646" s="258"/>
      <c r="L646" s="258"/>
      <c r="M646" s="278"/>
      <c r="N646" s="278"/>
      <c r="O646" s="278">
        <v>0</v>
      </c>
    </row>
    <row r="647" spans="1:15" x14ac:dyDescent="0.25">
      <c r="A647" s="279"/>
      <c r="B647" s="279"/>
      <c r="C647" s="279"/>
      <c r="D647" s="279" t="s">
        <v>554</v>
      </c>
      <c r="E647" s="279"/>
      <c r="F647" s="279"/>
      <c r="G647" s="280"/>
      <c r="H647" s="279"/>
      <c r="I647" s="281"/>
      <c r="J647" s="279"/>
      <c r="K647" s="279"/>
      <c r="L647" s="279"/>
      <c r="M647" s="259"/>
      <c r="N647" s="259"/>
      <c r="O647" s="259">
        <f>O646</f>
        <v>0</v>
      </c>
    </row>
    <row r="648" spans="1:15" x14ac:dyDescent="0.25">
      <c r="A648" s="258"/>
      <c r="B648" s="258"/>
      <c r="C648" s="258"/>
      <c r="D648" s="258" t="s">
        <v>555</v>
      </c>
      <c r="E648" s="258"/>
      <c r="F648" s="258"/>
      <c r="G648" s="276"/>
      <c r="H648" s="258"/>
      <c r="I648" s="277"/>
      <c r="J648" s="258"/>
      <c r="K648" s="258"/>
      <c r="L648" s="258"/>
      <c r="M648" s="278"/>
      <c r="N648" s="278"/>
      <c r="O648" s="278">
        <v>0</v>
      </c>
    </row>
    <row r="649" spans="1:15" ht="15.75" thickBot="1" x14ac:dyDescent="0.3">
      <c r="A649" s="279"/>
      <c r="B649" s="279"/>
      <c r="C649" s="279"/>
      <c r="D649" s="279" t="s">
        <v>556</v>
      </c>
      <c r="E649" s="279"/>
      <c r="F649" s="279"/>
      <c r="G649" s="280"/>
      <c r="H649" s="279"/>
      <c r="I649" s="281"/>
      <c r="J649" s="279"/>
      <c r="K649" s="279"/>
      <c r="L649" s="279"/>
      <c r="M649" s="260"/>
      <c r="N649" s="260"/>
      <c r="O649" s="260">
        <f>O648</f>
        <v>0</v>
      </c>
    </row>
    <row r="650" spans="1:15" x14ac:dyDescent="0.25">
      <c r="A650" s="279"/>
      <c r="B650" s="279"/>
      <c r="C650" s="279" t="s">
        <v>98</v>
      </c>
      <c r="D650" s="279"/>
      <c r="E650" s="279"/>
      <c r="F650" s="279"/>
      <c r="G650" s="280"/>
      <c r="H650" s="279"/>
      <c r="I650" s="281"/>
      <c r="J650" s="279"/>
      <c r="K650" s="279"/>
      <c r="L650" s="279"/>
      <c r="M650" s="259">
        <f>ROUND(M632+M643+M645+M647+M649,5)</f>
        <v>64.94</v>
      </c>
      <c r="N650" s="259">
        <f>ROUND(N632+N643+N645+N647+N649,5)</f>
        <v>3395.75</v>
      </c>
      <c r="O650" s="259">
        <f>ROUND(O632+O643+O645+O647+O649,5)</f>
        <v>-61104.67</v>
      </c>
    </row>
    <row r="651" spans="1:15" x14ac:dyDescent="0.25">
      <c r="A651" s="258"/>
      <c r="B651" s="258"/>
      <c r="C651" s="258" t="s">
        <v>557</v>
      </c>
      <c r="D651" s="258"/>
      <c r="E651" s="258"/>
      <c r="F651" s="258"/>
      <c r="G651" s="276"/>
      <c r="H651" s="258"/>
      <c r="I651" s="277"/>
      <c r="J651" s="258"/>
      <c r="K651" s="258"/>
      <c r="L651" s="258"/>
      <c r="M651" s="278"/>
      <c r="N651" s="278"/>
      <c r="O651" s="278">
        <v>0</v>
      </c>
    </row>
    <row r="652" spans="1:15" x14ac:dyDescent="0.25">
      <c r="A652" s="279"/>
      <c r="B652" s="279"/>
      <c r="C652" s="279" t="s">
        <v>558</v>
      </c>
      <c r="D652" s="279"/>
      <c r="E652" s="279"/>
      <c r="F652" s="279"/>
      <c r="G652" s="280"/>
      <c r="H652" s="279"/>
      <c r="I652" s="281"/>
      <c r="J652" s="279"/>
      <c r="K652" s="279"/>
      <c r="L652" s="279"/>
      <c r="M652" s="259"/>
      <c r="N652" s="259"/>
      <c r="O652" s="259">
        <f>O651</f>
        <v>0</v>
      </c>
    </row>
    <row r="653" spans="1:15" x14ac:dyDescent="0.25">
      <c r="A653" s="258"/>
      <c r="B653" s="258"/>
      <c r="C653" s="258" t="s">
        <v>99</v>
      </c>
      <c r="D653" s="258"/>
      <c r="E653" s="258"/>
      <c r="F653" s="258"/>
      <c r="G653" s="276"/>
      <c r="H653" s="258"/>
      <c r="I653" s="277"/>
      <c r="J653" s="258"/>
      <c r="K653" s="258"/>
      <c r="L653" s="258"/>
      <c r="M653" s="278"/>
      <c r="N653" s="278"/>
      <c r="O653" s="278">
        <v>-135.46</v>
      </c>
    </row>
    <row r="654" spans="1:15" ht="15.75" thickBot="1" x14ac:dyDescent="0.3">
      <c r="A654" s="249"/>
      <c r="B654" s="249"/>
      <c r="C654" s="249"/>
      <c r="D654" s="249"/>
      <c r="E654" s="279"/>
      <c r="F654" s="279" t="s">
        <v>390</v>
      </c>
      <c r="G654" s="280">
        <v>43524</v>
      </c>
      <c r="H654" s="279" t="s">
        <v>389</v>
      </c>
      <c r="I654" s="281"/>
      <c r="J654" s="279" t="s">
        <v>388</v>
      </c>
      <c r="K654" s="279" t="s">
        <v>1265</v>
      </c>
      <c r="L654" s="279" t="s">
        <v>297</v>
      </c>
      <c r="M654" s="260"/>
      <c r="N654" s="260">
        <v>19.510000000000002</v>
      </c>
      <c r="O654" s="260">
        <v>-154.97</v>
      </c>
    </row>
    <row r="655" spans="1:15" x14ac:dyDescent="0.25">
      <c r="A655" s="279"/>
      <c r="B655" s="279"/>
      <c r="C655" s="279" t="s">
        <v>559</v>
      </c>
      <c r="D655" s="279"/>
      <c r="E655" s="279"/>
      <c r="F655" s="279"/>
      <c r="G655" s="280"/>
      <c r="H655" s="279"/>
      <c r="I655" s="281"/>
      <c r="J655" s="279"/>
      <c r="K655" s="279"/>
      <c r="L655" s="279"/>
      <c r="M655" s="259">
        <f>ROUND(SUM(M653:M654),5)</f>
        <v>0</v>
      </c>
      <c r="N655" s="259">
        <f>ROUND(SUM(N653:N654),5)</f>
        <v>19.510000000000002</v>
      </c>
      <c r="O655" s="259">
        <f>O654</f>
        <v>-154.97</v>
      </c>
    </row>
    <row r="656" spans="1:15" x14ac:dyDescent="0.25">
      <c r="A656" s="258"/>
      <c r="B656" s="258"/>
      <c r="C656" s="258" t="s">
        <v>560</v>
      </c>
      <c r="D656" s="258"/>
      <c r="E656" s="258"/>
      <c r="F656" s="258"/>
      <c r="G656" s="276"/>
      <c r="H656" s="258"/>
      <c r="I656" s="277"/>
      <c r="J656" s="258"/>
      <c r="K656" s="258"/>
      <c r="L656" s="258"/>
      <c r="M656" s="278"/>
      <c r="N656" s="278"/>
      <c r="O656" s="278">
        <v>0</v>
      </c>
    </row>
    <row r="657" spans="1:15" x14ac:dyDescent="0.25">
      <c r="A657" s="279"/>
      <c r="B657" s="279"/>
      <c r="C657" s="279" t="s">
        <v>561</v>
      </c>
      <c r="D657" s="279"/>
      <c r="E657" s="279"/>
      <c r="F657" s="279"/>
      <c r="G657" s="280"/>
      <c r="H657" s="279"/>
      <c r="I657" s="281"/>
      <c r="J657" s="279"/>
      <c r="K657" s="279"/>
      <c r="L657" s="279"/>
      <c r="M657" s="259"/>
      <c r="N657" s="259"/>
      <c r="O657" s="259">
        <f>O656</f>
        <v>0</v>
      </c>
    </row>
    <row r="658" spans="1:15" x14ac:dyDescent="0.25">
      <c r="A658" s="258"/>
      <c r="B658" s="258"/>
      <c r="C658" s="258" t="s">
        <v>100</v>
      </c>
      <c r="D658" s="258"/>
      <c r="E658" s="258"/>
      <c r="F658" s="258"/>
      <c r="G658" s="276"/>
      <c r="H658" s="258"/>
      <c r="I658" s="277"/>
      <c r="J658" s="258"/>
      <c r="K658" s="258"/>
      <c r="L658" s="258"/>
      <c r="M658" s="278"/>
      <c r="N658" s="278"/>
      <c r="O658" s="278">
        <v>-3009563.97</v>
      </c>
    </row>
    <row r="659" spans="1:15" ht="15.75" thickBot="1" x14ac:dyDescent="0.3">
      <c r="A659" s="249"/>
      <c r="B659" s="249"/>
      <c r="C659" s="249"/>
      <c r="D659" s="249"/>
      <c r="E659" s="279"/>
      <c r="F659" s="279" t="s">
        <v>390</v>
      </c>
      <c r="G659" s="280">
        <v>43524</v>
      </c>
      <c r="H659" s="279" t="s">
        <v>389</v>
      </c>
      <c r="I659" s="281"/>
      <c r="J659" s="279" t="s">
        <v>1065</v>
      </c>
      <c r="K659" s="279" t="s">
        <v>1246</v>
      </c>
      <c r="L659" s="279" t="s">
        <v>293</v>
      </c>
      <c r="M659" s="260"/>
      <c r="N659" s="260">
        <v>401862.37</v>
      </c>
      <c r="O659" s="260">
        <v>-3411426.34</v>
      </c>
    </row>
    <row r="660" spans="1:15" x14ac:dyDescent="0.25">
      <c r="A660" s="279"/>
      <c r="B660" s="279"/>
      <c r="C660" s="279" t="s">
        <v>562</v>
      </c>
      <c r="D660" s="279"/>
      <c r="E660" s="279"/>
      <c r="F660" s="279"/>
      <c r="G660" s="280"/>
      <c r="H660" s="279"/>
      <c r="I660" s="281"/>
      <c r="J660" s="279"/>
      <c r="K660" s="279"/>
      <c r="L660" s="279"/>
      <c r="M660" s="259">
        <f>ROUND(SUM(M658:M659),5)</f>
        <v>0</v>
      </c>
      <c r="N660" s="259">
        <f>ROUND(SUM(N658:N659),5)</f>
        <v>401862.37</v>
      </c>
      <c r="O660" s="259">
        <f>O659</f>
        <v>-3411426.34</v>
      </c>
    </row>
    <row r="661" spans="1:15" x14ac:dyDescent="0.25">
      <c r="A661" s="258"/>
      <c r="B661" s="258"/>
      <c r="C661" s="258" t="s">
        <v>101</v>
      </c>
      <c r="D661" s="258"/>
      <c r="E661" s="258"/>
      <c r="F661" s="258"/>
      <c r="G661" s="276"/>
      <c r="H661" s="258"/>
      <c r="I661" s="277"/>
      <c r="J661" s="258"/>
      <c r="K661" s="258"/>
      <c r="L661" s="258"/>
      <c r="M661" s="278"/>
      <c r="N661" s="278"/>
      <c r="O661" s="278">
        <v>-51643.74</v>
      </c>
    </row>
    <row r="662" spans="1:15" x14ac:dyDescent="0.25">
      <c r="A662" s="279"/>
      <c r="B662" s="279"/>
      <c r="C662" s="279" t="s">
        <v>563</v>
      </c>
      <c r="D662" s="279"/>
      <c r="E662" s="279"/>
      <c r="F662" s="279"/>
      <c r="G662" s="280"/>
      <c r="H662" s="279"/>
      <c r="I662" s="281"/>
      <c r="J662" s="279"/>
      <c r="K662" s="279"/>
      <c r="L662" s="279"/>
      <c r="M662" s="259"/>
      <c r="N662" s="259"/>
      <c r="O662" s="259">
        <f>O661</f>
        <v>-51643.74</v>
      </c>
    </row>
    <row r="663" spans="1:15" x14ac:dyDescent="0.25">
      <c r="A663" s="258"/>
      <c r="B663" s="258"/>
      <c r="C663" s="258" t="s">
        <v>564</v>
      </c>
      <c r="D663" s="258"/>
      <c r="E663" s="258"/>
      <c r="F663" s="258"/>
      <c r="G663" s="276"/>
      <c r="H663" s="258"/>
      <c r="I663" s="277"/>
      <c r="J663" s="258"/>
      <c r="K663" s="258"/>
      <c r="L663" s="258"/>
      <c r="M663" s="278"/>
      <c r="N663" s="278"/>
      <c r="O663" s="278">
        <v>0</v>
      </c>
    </row>
    <row r="664" spans="1:15" x14ac:dyDescent="0.25">
      <c r="A664" s="279"/>
      <c r="B664" s="279"/>
      <c r="C664" s="279" t="s">
        <v>565</v>
      </c>
      <c r="D664" s="279"/>
      <c r="E664" s="279"/>
      <c r="F664" s="279"/>
      <c r="G664" s="280"/>
      <c r="H664" s="279"/>
      <c r="I664" s="281"/>
      <c r="J664" s="279"/>
      <c r="K664" s="279"/>
      <c r="L664" s="279"/>
      <c r="M664" s="259"/>
      <c r="N664" s="259"/>
      <c r="O664" s="259">
        <f>O663</f>
        <v>0</v>
      </c>
    </row>
    <row r="665" spans="1:15" x14ac:dyDescent="0.25">
      <c r="A665" s="258"/>
      <c r="B665" s="258"/>
      <c r="C665" s="258" t="s">
        <v>566</v>
      </c>
      <c r="D665" s="258"/>
      <c r="E665" s="258"/>
      <c r="F665" s="258"/>
      <c r="G665" s="276"/>
      <c r="H665" s="258"/>
      <c r="I665" s="277"/>
      <c r="J665" s="258"/>
      <c r="K665" s="258"/>
      <c r="L665" s="258"/>
      <c r="M665" s="278"/>
      <c r="N665" s="278"/>
      <c r="O665" s="278">
        <v>0</v>
      </c>
    </row>
    <row r="666" spans="1:15" ht="15.75" thickBot="1" x14ac:dyDescent="0.3">
      <c r="A666" s="279"/>
      <c r="B666" s="279"/>
      <c r="C666" s="279" t="s">
        <v>567</v>
      </c>
      <c r="D666" s="279"/>
      <c r="E666" s="279"/>
      <c r="F666" s="279"/>
      <c r="G666" s="280"/>
      <c r="H666" s="279"/>
      <c r="I666" s="281"/>
      <c r="J666" s="279"/>
      <c r="K666" s="279"/>
      <c r="L666" s="279"/>
      <c r="M666" s="260"/>
      <c r="N666" s="260"/>
      <c r="O666" s="260">
        <f>O665</f>
        <v>0</v>
      </c>
    </row>
    <row r="667" spans="1:15" x14ac:dyDescent="0.25">
      <c r="A667" s="279"/>
      <c r="B667" s="279" t="s">
        <v>102</v>
      </c>
      <c r="C667" s="279"/>
      <c r="D667" s="279"/>
      <c r="E667" s="279"/>
      <c r="F667" s="279"/>
      <c r="G667" s="280"/>
      <c r="H667" s="279"/>
      <c r="I667" s="281"/>
      <c r="J667" s="279"/>
      <c r="K667" s="279"/>
      <c r="L667" s="279"/>
      <c r="M667" s="259">
        <f>ROUND(M603+M606+M650+M652+M655+M657+M660+M662+M664+M666,5)</f>
        <v>64.94</v>
      </c>
      <c r="N667" s="259">
        <f>ROUND(N603+N606+N650+N652+N655+N657+N660+N662+N664+N666,5)</f>
        <v>405916.05</v>
      </c>
      <c r="O667" s="259">
        <f>ROUND(O603+O606+O650+O652+O655+O657+O660+O662+O664+O666,5)</f>
        <v>-3525347.2</v>
      </c>
    </row>
    <row r="668" spans="1:15" x14ac:dyDescent="0.25">
      <c r="A668" s="258"/>
      <c r="B668" s="258" t="s">
        <v>568</v>
      </c>
      <c r="C668" s="258"/>
      <c r="D668" s="258"/>
      <c r="E668" s="258"/>
      <c r="F668" s="258"/>
      <c r="G668" s="276"/>
      <c r="H668" s="258"/>
      <c r="I668" s="277"/>
      <c r="J668" s="258"/>
      <c r="K668" s="258"/>
      <c r="L668" s="258"/>
      <c r="M668" s="278"/>
      <c r="N668" s="278"/>
      <c r="O668" s="278">
        <v>0</v>
      </c>
    </row>
    <row r="669" spans="1:15" x14ac:dyDescent="0.25">
      <c r="A669" s="279"/>
      <c r="B669" s="279" t="s">
        <v>569</v>
      </c>
      <c r="C669" s="279"/>
      <c r="D669" s="279"/>
      <c r="E669" s="279"/>
      <c r="F669" s="279"/>
      <c r="G669" s="280"/>
      <c r="H669" s="279"/>
      <c r="I669" s="281"/>
      <c r="J669" s="279"/>
      <c r="K669" s="279"/>
      <c r="L669" s="279"/>
      <c r="M669" s="259"/>
      <c r="N669" s="259"/>
      <c r="O669" s="259">
        <f>O668</f>
        <v>0</v>
      </c>
    </row>
    <row r="670" spans="1:15" x14ac:dyDescent="0.25">
      <c r="A670" s="258"/>
      <c r="B670" s="258" t="s">
        <v>570</v>
      </c>
      <c r="C670" s="258"/>
      <c r="D670" s="258"/>
      <c r="E670" s="258"/>
      <c r="F670" s="258"/>
      <c r="G670" s="276"/>
      <c r="H670" s="258"/>
      <c r="I670" s="277"/>
      <c r="J670" s="258"/>
      <c r="K670" s="258"/>
      <c r="L670" s="258"/>
      <c r="M670" s="278"/>
      <c r="N670" s="278"/>
      <c r="O670" s="278">
        <v>0</v>
      </c>
    </row>
    <row r="671" spans="1:15" x14ac:dyDescent="0.25">
      <c r="A671" s="279"/>
      <c r="B671" s="279" t="s">
        <v>571</v>
      </c>
      <c r="C671" s="279"/>
      <c r="D671" s="279"/>
      <c r="E671" s="279"/>
      <c r="F671" s="279"/>
      <c r="G671" s="280"/>
      <c r="H671" s="279"/>
      <c r="I671" s="281"/>
      <c r="J671" s="279"/>
      <c r="K671" s="279"/>
      <c r="L671" s="279"/>
      <c r="M671" s="259"/>
      <c r="N671" s="259"/>
      <c r="O671" s="259">
        <f>O670</f>
        <v>0</v>
      </c>
    </row>
    <row r="672" spans="1:15" x14ac:dyDescent="0.25">
      <c r="A672" s="258"/>
      <c r="B672" s="258" t="s">
        <v>572</v>
      </c>
      <c r="C672" s="258"/>
      <c r="D672" s="258"/>
      <c r="E672" s="258"/>
      <c r="F672" s="258"/>
      <c r="G672" s="276"/>
      <c r="H672" s="258"/>
      <c r="I672" s="277"/>
      <c r="J672" s="258"/>
      <c r="K672" s="258"/>
      <c r="L672" s="258"/>
      <c r="M672" s="278"/>
      <c r="N672" s="278"/>
      <c r="O672" s="278">
        <v>0</v>
      </c>
    </row>
    <row r="673" spans="1:15" x14ac:dyDescent="0.25">
      <c r="A673" s="279"/>
      <c r="B673" s="279" t="s">
        <v>573</v>
      </c>
      <c r="C673" s="279"/>
      <c r="D673" s="279"/>
      <c r="E673" s="279"/>
      <c r="F673" s="279"/>
      <c r="G673" s="280"/>
      <c r="H673" s="279"/>
      <c r="I673" s="281"/>
      <c r="J673" s="279"/>
      <c r="K673" s="279"/>
      <c r="L673" s="279"/>
      <c r="M673" s="259"/>
      <c r="N673" s="259"/>
      <c r="O673" s="259">
        <f>O672</f>
        <v>0</v>
      </c>
    </row>
    <row r="674" spans="1:15" x14ac:dyDescent="0.25">
      <c r="A674" s="258"/>
      <c r="B674" s="258" t="s">
        <v>103</v>
      </c>
      <c r="C674" s="258"/>
      <c r="D674" s="258"/>
      <c r="E674" s="258"/>
      <c r="F674" s="258"/>
      <c r="G674" s="276"/>
      <c r="H674" s="258"/>
      <c r="I674" s="277"/>
      <c r="J674" s="258"/>
      <c r="K674" s="258"/>
      <c r="L674" s="258"/>
      <c r="M674" s="278"/>
      <c r="N674" s="278"/>
      <c r="O674" s="278">
        <v>-81719.850000000006</v>
      </c>
    </row>
    <row r="675" spans="1:15" x14ac:dyDescent="0.25">
      <c r="A675" s="258"/>
      <c r="B675" s="258"/>
      <c r="C675" s="258" t="s">
        <v>104</v>
      </c>
      <c r="D675" s="258"/>
      <c r="E675" s="258"/>
      <c r="F675" s="258"/>
      <c r="G675" s="276"/>
      <c r="H675" s="258"/>
      <c r="I675" s="277"/>
      <c r="J675" s="258"/>
      <c r="K675" s="258"/>
      <c r="L675" s="258"/>
      <c r="M675" s="278"/>
      <c r="N675" s="278"/>
      <c r="O675" s="278">
        <v>-81719.850000000006</v>
      </c>
    </row>
    <row r="676" spans="1:15" x14ac:dyDescent="0.25">
      <c r="A676" s="279"/>
      <c r="B676" s="279"/>
      <c r="C676" s="279" t="s">
        <v>574</v>
      </c>
      <c r="D676" s="279"/>
      <c r="E676" s="279"/>
      <c r="F676" s="279"/>
      <c r="G676" s="280"/>
      <c r="H676" s="279"/>
      <c r="I676" s="281"/>
      <c r="J676" s="279"/>
      <c r="K676" s="279"/>
      <c r="L676" s="279"/>
      <c r="M676" s="259"/>
      <c r="N676" s="259"/>
      <c r="O676" s="259">
        <f>O675</f>
        <v>-81719.850000000006</v>
      </c>
    </row>
    <row r="677" spans="1:15" x14ac:dyDescent="0.25">
      <c r="A677" s="258"/>
      <c r="B677" s="258"/>
      <c r="C677" s="258" t="s">
        <v>575</v>
      </c>
      <c r="D677" s="258"/>
      <c r="E677" s="258"/>
      <c r="F677" s="258"/>
      <c r="G677" s="276"/>
      <c r="H677" s="258"/>
      <c r="I677" s="277"/>
      <c r="J677" s="258"/>
      <c r="K677" s="258"/>
      <c r="L677" s="258"/>
      <c r="M677" s="278"/>
      <c r="N677" s="278"/>
      <c r="O677" s="278">
        <v>0</v>
      </c>
    </row>
    <row r="678" spans="1:15" ht="15.75" thickBot="1" x14ac:dyDescent="0.3">
      <c r="A678" s="279"/>
      <c r="B678" s="279"/>
      <c r="C678" s="279" t="s">
        <v>576</v>
      </c>
      <c r="D678" s="279"/>
      <c r="E678" s="279"/>
      <c r="F678" s="279"/>
      <c r="G678" s="280"/>
      <c r="H678" s="279"/>
      <c r="I678" s="281"/>
      <c r="J678" s="279"/>
      <c r="K678" s="279"/>
      <c r="L678" s="279"/>
      <c r="M678" s="260"/>
      <c r="N678" s="260"/>
      <c r="O678" s="260">
        <f>O677</f>
        <v>0</v>
      </c>
    </row>
    <row r="679" spans="1:15" x14ac:dyDescent="0.25">
      <c r="A679" s="279"/>
      <c r="B679" s="279" t="s">
        <v>105</v>
      </c>
      <c r="C679" s="279"/>
      <c r="D679" s="279"/>
      <c r="E679" s="279"/>
      <c r="F679" s="279"/>
      <c r="G679" s="280"/>
      <c r="H679" s="279"/>
      <c r="I679" s="281"/>
      <c r="J679" s="279"/>
      <c r="K679" s="279"/>
      <c r="L679" s="279"/>
      <c r="M679" s="259"/>
      <c r="N679" s="259"/>
      <c r="O679" s="259">
        <f>ROUND(O676+O678,5)</f>
        <v>-81719.850000000006</v>
      </c>
    </row>
    <row r="680" spans="1:15" x14ac:dyDescent="0.25">
      <c r="A680" s="258"/>
      <c r="B680" s="258" t="s">
        <v>577</v>
      </c>
      <c r="C680" s="258"/>
      <c r="D680" s="258"/>
      <c r="E680" s="258"/>
      <c r="F680" s="258"/>
      <c r="G680" s="276"/>
      <c r="H680" s="258"/>
      <c r="I680" s="277"/>
      <c r="J680" s="258"/>
      <c r="K680" s="258"/>
      <c r="L680" s="258"/>
      <c r="M680" s="278"/>
      <c r="N680" s="278"/>
      <c r="O680" s="278">
        <v>0</v>
      </c>
    </row>
    <row r="681" spans="1:15" x14ac:dyDescent="0.25">
      <c r="A681" s="279"/>
      <c r="B681" s="279" t="s">
        <v>578</v>
      </c>
      <c r="C681" s="279"/>
      <c r="D681" s="279"/>
      <c r="E681" s="279"/>
      <c r="F681" s="279"/>
      <c r="G681" s="280"/>
      <c r="H681" s="279"/>
      <c r="I681" s="281"/>
      <c r="J681" s="279"/>
      <c r="K681" s="279"/>
      <c r="L681" s="279"/>
      <c r="M681" s="259"/>
      <c r="N681" s="259"/>
      <c r="O681" s="259">
        <f>O680</f>
        <v>0</v>
      </c>
    </row>
    <row r="682" spans="1:15" x14ac:dyDescent="0.25">
      <c r="A682" s="258"/>
      <c r="B682" s="258" t="s">
        <v>579</v>
      </c>
      <c r="C682" s="258"/>
      <c r="D682" s="258"/>
      <c r="E682" s="258"/>
      <c r="F682" s="258"/>
      <c r="G682" s="276"/>
      <c r="H682" s="258"/>
      <c r="I682" s="277"/>
      <c r="J682" s="258"/>
      <c r="K682" s="258"/>
      <c r="L682" s="258"/>
      <c r="M682" s="278"/>
      <c r="N682" s="278"/>
      <c r="O682" s="278">
        <v>0</v>
      </c>
    </row>
    <row r="683" spans="1:15" x14ac:dyDescent="0.25">
      <c r="A683" s="279"/>
      <c r="B683" s="279" t="s">
        <v>580</v>
      </c>
      <c r="C683" s="279"/>
      <c r="D683" s="279"/>
      <c r="E683" s="279"/>
      <c r="F683" s="279"/>
      <c r="G683" s="280"/>
      <c r="H683" s="279"/>
      <c r="I683" s="281"/>
      <c r="J683" s="279"/>
      <c r="K683" s="279"/>
      <c r="L683" s="279"/>
      <c r="M683" s="259"/>
      <c r="N683" s="259"/>
      <c r="O683" s="259">
        <f>O682</f>
        <v>0</v>
      </c>
    </row>
    <row r="684" spans="1:15" x14ac:dyDescent="0.25">
      <c r="A684" s="258"/>
      <c r="B684" s="258" t="s">
        <v>581</v>
      </c>
      <c r="C684" s="258"/>
      <c r="D684" s="258"/>
      <c r="E684" s="258"/>
      <c r="F684" s="258"/>
      <c r="G684" s="276"/>
      <c r="H684" s="258"/>
      <c r="I684" s="277"/>
      <c r="J684" s="258"/>
      <c r="K684" s="258"/>
      <c r="L684" s="258"/>
      <c r="M684" s="278"/>
      <c r="N684" s="278"/>
      <c r="O684" s="278">
        <v>0</v>
      </c>
    </row>
    <row r="685" spans="1:15" x14ac:dyDescent="0.25">
      <c r="A685" s="279"/>
      <c r="B685" s="279" t="s">
        <v>582</v>
      </c>
      <c r="C685" s="279"/>
      <c r="D685" s="279"/>
      <c r="E685" s="279"/>
      <c r="F685" s="279"/>
      <c r="G685" s="280"/>
      <c r="H685" s="279"/>
      <c r="I685" s="281"/>
      <c r="J685" s="279"/>
      <c r="K685" s="279"/>
      <c r="L685" s="279"/>
      <c r="M685" s="259"/>
      <c r="N685" s="259"/>
      <c r="O685" s="259">
        <f>O684</f>
        <v>0</v>
      </c>
    </row>
    <row r="686" spans="1:15" x14ac:dyDescent="0.25">
      <c r="A686" s="258"/>
      <c r="B686" s="258" t="s">
        <v>583</v>
      </c>
      <c r="C686" s="258"/>
      <c r="D686" s="258"/>
      <c r="E686" s="258"/>
      <c r="F686" s="258"/>
      <c r="G686" s="276"/>
      <c r="H686" s="258"/>
      <c r="I686" s="277"/>
      <c r="J686" s="258"/>
      <c r="K686" s="258"/>
      <c r="L686" s="258"/>
      <c r="M686" s="278"/>
      <c r="N686" s="278"/>
      <c r="O686" s="278">
        <v>0</v>
      </c>
    </row>
    <row r="687" spans="1:15" x14ac:dyDescent="0.25">
      <c r="A687" s="279"/>
      <c r="B687" s="279" t="s">
        <v>584</v>
      </c>
      <c r="C687" s="279"/>
      <c r="D687" s="279"/>
      <c r="E687" s="279"/>
      <c r="F687" s="279"/>
      <c r="G687" s="280"/>
      <c r="H687" s="279"/>
      <c r="I687" s="281"/>
      <c r="J687" s="279"/>
      <c r="K687" s="279"/>
      <c r="L687" s="279"/>
      <c r="M687" s="259"/>
      <c r="N687" s="259"/>
      <c r="O687" s="259">
        <f>O686</f>
        <v>0</v>
      </c>
    </row>
    <row r="688" spans="1:15" x14ac:dyDescent="0.25">
      <c r="A688" s="258"/>
      <c r="B688" s="258" t="s">
        <v>585</v>
      </c>
      <c r="C688" s="258"/>
      <c r="D688" s="258"/>
      <c r="E688" s="258"/>
      <c r="F688" s="258"/>
      <c r="G688" s="276"/>
      <c r="H688" s="258"/>
      <c r="I688" s="277"/>
      <c r="J688" s="258"/>
      <c r="K688" s="258"/>
      <c r="L688" s="258"/>
      <c r="M688" s="278"/>
      <c r="N688" s="278"/>
      <c r="O688" s="278">
        <v>0</v>
      </c>
    </row>
    <row r="689" spans="1:15" x14ac:dyDescent="0.25">
      <c r="A689" s="279"/>
      <c r="B689" s="279" t="s">
        <v>586</v>
      </c>
      <c r="C689" s="279"/>
      <c r="D689" s="279"/>
      <c r="E689" s="279"/>
      <c r="F689" s="279"/>
      <c r="G689" s="280"/>
      <c r="H689" s="279"/>
      <c r="I689" s="281"/>
      <c r="J689" s="279"/>
      <c r="K689" s="279"/>
      <c r="L689" s="279"/>
      <c r="M689" s="259"/>
      <c r="N689" s="259"/>
      <c r="O689" s="259">
        <f>O688</f>
        <v>0</v>
      </c>
    </row>
    <row r="690" spans="1:15" x14ac:dyDescent="0.25">
      <c r="A690" s="258"/>
      <c r="B690" s="258" t="s">
        <v>587</v>
      </c>
      <c r="C690" s="258"/>
      <c r="D690" s="258"/>
      <c r="E690" s="258"/>
      <c r="F690" s="258"/>
      <c r="G690" s="276"/>
      <c r="H690" s="258"/>
      <c r="I690" s="277"/>
      <c r="J690" s="258"/>
      <c r="K690" s="258"/>
      <c r="L690" s="258"/>
      <c r="M690" s="278"/>
      <c r="N690" s="278"/>
      <c r="O690" s="278">
        <v>0</v>
      </c>
    </row>
    <row r="691" spans="1:15" x14ac:dyDescent="0.25">
      <c r="A691" s="279"/>
      <c r="B691" s="279" t="s">
        <v>588</v>
      </c>
      <c r="C691" s="279"/>
      <c r="D691" s="279"/>
      <c r="E691" s="279"/>
      <c r="F691" s="279"/>
      <c r="G691" s="280"/>
      <c r="H691" s="279"/>
      <c r="I691" s="281"/>
      <c r="J691" s="279"/>
      <c r="K691" s="279"/>
      <c r="L691" s="279"/>
      <c r="M691" s="259"/>
      <c r="N691" s="259"/>
      <c r="O691" s="259">
        <f>O690</f>
        <v>0</v>
      </c>
    </row>
    <row r="692" spans="1:15" x14ac:dyDescent="0.25">
      <c r="A692" s="258"/>
      <c r="B692" s="258" t="s">
        <v>589</v>
      </c>
      <c r="C692" s="258"/>
      <c r="D692" s="258"/>
      <c r="E692" s="258"/>
      <c r="F692" s="258"/>
      <c r="G692" s="276"/>
      <c r="H692" s="258"/>
      <c r="I692" s="277"/>
      <c r="J692" s="258"/>
      <c r="K692" s="258"/>
      <c r="L692" s="258"/>
      <c r="M692" s="278"/>
      <c r="N692" s="278"/>
      <c r="O692" s="278">
        <v>0</v>
      </c>
    </row>
    <row r="693" spans="1:15" x14ac:dyDescent="0.25">
      <c r="A693" s="279"/>
      <c r="B693" s="279" t="s">
        <v>590</v>
      </c>
      <c r="C693" s="279"/>
      <c r="D693" s="279"/>
      <c r="E693" s="279"/>
      <c r="F693" s="279"/>
      <c r="G693" s="280"/>
      <c r="H693" s="279"/>
      <c r="I693" s="281"/>
      <c r="J693" s="279"/>
      <c r="K693" s="279"/>
      <c r="L693" s="279"/>
      <c r="M693" s="259"/>
      <c r="N693" s="259"/>
      <c r="O693" s="259">
        <f>O692</f>
        <v>0</v>
      </c>
    </row>
    <row r="694" spans="1:15" x14ac:dyDescent="0.25">
      <c r="A694" s="258"/>
      <c r="B694" s="258" t="s">
        <v>108</v>
      </c>
      <c r="C694" s="258"/>
      <c r="D694" s="258"/>
      <c r="E694" s="258"/>
      <c r="F694" s="258"/>
      <c r="G694" s="276"/>
      <c r="H694" s="258"/>
      <c r="I694" s="277"/>
      <c r="J694" s="258"/>
      <c r="K694" s="258"/>
      <c r="L694" s="258"/>
      <c r="M694" s="278"/>
      <c r="N694" s="278"/>
      <c r="O694" s="278">
        <v>1693741.14</v>
      </c>
    </row>
    <row r="695" spans="1:15" x14ac:dyDescent="0.25">
      <c r="A695" s="258"/>
      <c r="B695" s="258"/>
      <c r="C695" s="258" t="s">
        <v>109</v>
      </c>
      <c r="D695" s="258"/>
      <c r="E695" s="258"/>
      <c r="F695" s="258"/>
      <c r="G695" s="276"/>
      <c r="H695" s="258"/>
      <c r="I695" s="277"/>
      <c r="J695" s="258"/>
      <c r="K695" s="258"/>
      <c r="L695" s="258"/>
      <c r="M695" s="278"/>
      <c r="N695" s="278"/>
      <c r="O695" s="278">
        <v>1081458.25</v>
      </c>
    </row>
    <row r="696" spans="1:15" x14ac:dyDescent="0.25">
      <c r="A696" s="279"/>
      <c r="B696" s="279"/>
      <c r="C696" s="279"/>
      <c r="D696" s="279"/>
      <c r="E696" s="279"/>
      <c r="F696" s="279" t="s">
        <v>383</v>
      </c>
      <c r="G696" s="280">
        <v>43504</v>
      </c>
      <c r="H696" s="279" t="s">
        <v>1477</v>
      </c>
      <c r="I696" s="282" t="s">
        <v>1102</v>
      </c>
      <c r="J696" s="279" t="s">
        <v>391</v>
      </c>
      <c r="K696" s="279" t="s">
        <v>1493</v>
      </c>
      <c r="L696" s="279" t="s">
        <v>402</v>
      </c>
      <c r="M696" s="259">
        <v>881.25</v>
      </c>
      <c r="N696" s="259"/>
      <c r="O696" s="259">
        <v>1082339.5</v>
      </c>
    </row>
    <row r="697" spans="1:15" x14ac:dyDescent="0.25">
      <c r="A697" s="279"/>
      <c r="B697" s="279"/>
      <c r="C697" s="279"/>
      <c r="D697" s="279"/>
      <c r="E697" s="279"/>
      <c r="F697" s="279" t="s">
        <v>383</v>
      </c>
      <c r="G697" s="280">
        <v>43511</v>
      </c>
      <c r="H697" s="279" t="s">
        <v>1479</v>
      </c>
      <c r="I697" s="282" t="s">
        <v>1102</v>
      </c>
      <c r="J697" s="279" t="s">
        <v>391</v>
      </c>
      <c r="K697" s="279" t="s">
        <v>1494</v>
      </c>
      <c r="L697" s="279" t="s">
        <v>402</v>
      </c>
      <c r="M697" s="259">
        <v>475</v>
      </c>
      <c r="N697" s="259"/>
      <c r="O697" s="259">
        <v>1082814.5</v>
      </c>
    </row>
    <row r="698" spans="1:15" x14ac:dyDescent="0.25">
      <c r="A698" s="279"/>
      <c r="B698" s="279"/>
      <c r="C698" s="279"/>
      <c r="D698" s="279"/>
      <c r="E698" s="279"/>
      <c r="F698" s="279" t="s">
        <v>383</v>
      </c>
      <c r="G698" s="280">
        <v>43518</v>
      </c>
      <c r="H698" s="279" t="s">
        <v>1481</v>
      </c>
      <c r="I698" s="282" t="s">
        <v>1102</v>
      </c>
      <c r="J698" s="279" t="s">
        <v>391</v>
      </c>
      <c r="K698" s="279" t="s">
        <v>1495</v>
      </c>
      <c r="L698" s="279" t="s">
        <v>402</v>
      </c>
      <c r="M698" s="259">
        <v>852.5</v>
      </c>
      <c r="N698" s="259"/>
      <c r="O698" s="259">
        <v>1083667</v>
      </c>
    </row>
    <row r="699" spans="1:15" ht="15.75" thickBot="1" x14ac:dyDescent="0.3">
      <c r="A699" s="279"/>
      <c r="B699" s="279"/>
      <c r="C699" s="279"/>
      <c r="D699" s="279"/>
      <c r="E699" s="279"/>
      <c r="F699" s="279" t="s">
        <v>383</v>
      </c>
      <c r="G699" s="280">
        <v>43521</v>
      </c>
      <c r="H699" s="279" t="s">
        <v>1473</v>
      </c>
      <c r="I699" s="282" t="s">
        <v>1102</v>
      </c>
      <c r="J699" s="279" t="s">
        <v>391</v>
      </c>
      <c r="K699" s="279" t="s">
        <v>1496</v>
      </c>
      <c r="L699" s="279" t="s">
        <v>402</v>
      </c>
      <c r="M699" s="260">
        <v>142518.81</v>
      </c>
      <c r="N699" s="260"/>
      <c r="O699" s="260">
        <v>1226185.81</v>
      </c>
    </row>
    <row r="700" spans="1:15" x14ac:dyDescent="0.25">
      <c r="A700" s="279"/>
      <c r="B700" s="279"/>
      <c r="C700" s="279" t="s">
        <v>591</v>
      </c>
      <c r="D700" s="279"/>
      <c r="E700" s="279"/>
      <c r="F700" s="279"/>
      <c r="G700" s="280"/>
      <c r="H700" s="279"/>
      <c r="I700" s="281"/>
      <c r="J700" s="279"/>
      <c r="K700" s="279"/>
      <c r="L700" s="279"/>
      <c r="M700" s="259">
        <f>ROUND(SUM(M695:M699),5)</f>
        <v>144727.56</v>
      </c>
      <c r="N700" s="259">
        <f>ROUND(SUM(N695:N699),5)</f>
        <v>0</v>
      </c>
      <c r="O700" s="259">
        <f>O699</f>
        <v>1226185.81</v>
      </c>
    </row>
    <row r="701" spans="1:15" x14ac:dyDescent="0.25">
      <c r="A701" s="258"/>
      <c r="B701" s="258"/>
      <c r="C701" s="258" t="s">
        <v>110</v>
      </c>
      <c r="D701" s="258"/>
      <c r="E701" s="258"/>
      <c r="F701" s="258"/>
      <c r="G701" s="276"/>
      <c r="H701" s="258"/>
      <c r="I701" s="277"/>
      <c r="J701" s="258"/>
      <c r="K701" s="258"/>
      <c r="L701" s="258"/>
      <c r="M701" s="278"/>
      <c r="N701" s="278"/>
      <c r="O701" s="278">
        <v>66341.75</v>
      </c>
    </row>
    <row r="702" spans="1:15" x14ac:dyDescent="0.25">
      <c r="A702" s="279"/>
      <c r="B702" s="279"/>
      <c r="C702" s="279"/>
      <c r="D702" s="279"/>
      <c r="E702" s="279"/>
      <c r="F702" s="279" t="s">
        <v>383</v>
      </c>
      <c r="G702" s="280">
        <v>43504</v>
      </c>
      <c r="H702" s="279" t="s">
        <v>1477</v>
      </c>
      <c r="I702" s="282" t="s">
        <v>1102</v>
      </c>
      <c r="J702" s="279" t="s">
        <v>391</v>
      </c>
      <c r="K702" s="279" t="s">
        <v>1478</v>
      </c>
      <c r="L702" s="279" t="s">
        <v>331</v>
      </c>
      <c r="M702" s="259">
        <v>2365.98</v>
      </c>
      <c r="N702" s="259"/>
      <c r="O702" s="259">
        <v>68707.73</v>
      </c>
    </row>
    <row r="703" spans="1:15" x14ac:dyDescent="0.25">
      <c r="A703" s="279"/>
      <c r="B703" s="279"/>
      <c r="C703" s="279"/>
      <c r="D703" s="279"/>
      <c r="E703" s="279"/>
      <c r="F703" s="279" t="s">
        <v>383</v>
      </c>
      <c r="G703" s="280">
        <v>43511</v>
      </c>
      <c r="H703" s="279" t="s">
        <v>1479</v>
      </c>
      <c r="I703" s="282" t="s">
        <v>1102</v>
      </c>
      <c r="J703" s="279" t="s">
        <v>391</v>
      </c>
      <c r="K703" s="279" t="s">
        <v>1480</v>
      </c>
      <c r="L703" s="279" t="s">
        <v>331</v>
      </c>
      <c r="M703" s="259">
        <v>2702.5</v>
      </c>
      <c r="N703" s="259"/>
      <c r="O703" s="259">
        <v>71410.23</v>
      </c>
    </row>
    <row r="704" spans="1:15" x14ac:dyDescent="0.25">
      <c r="A704" s="279"/>
      <c r="B704" s="279"/>
      <c r="C704" s="279"/>
      <c r="D704" s="279"/>
      <c r="E704" s="279"/>
      <c r="F704" s="279" t="s">
        <v>383</v>
      </c>
      <c r="G704" s="280">
        <v>43518</v>
      </c>
      <c r="H704" s="279" t="s">
        <v>1482</v>
      </c>
      <c r="I704" s="282" t="s">
        <v>1102</v>
      </c>
      <c r="J704" s="279" t="s">
        <v>391</v>
      </c>
      <c r="K704" s="279" t="s">
        <v>1483</v>
      </c>
      <c r="L704" s="279" t="s">
        <v>331</v>
      </c>
      <c r="M704" s="259">
        <v>2695</v>
      </c>
      <c r="N704" s="259"/>
      <c r="O704" s="259">
        <v>74105.23</v>
      </c>
    </row>
    <row r="705" spans="1:15" x14ac:dyDescent="0.25">
      <c r="A705" s="279"/>
      <c r="B705" s="279"/>
      <c r="C705" s="279"/>
      <c r="D705" s="279"/>
      <c r="E705" s="279"/>
      <c r="F705" s="279" t="s">
        <v>383</v>
      </c>
      <c r="G705" s="280">
        <v>43521</v>
      </c>
      <c r="H705" s="279" t="s">
        <v>1484</v>
      </c>
      <c r="I705" s="282" t="s">
        <v>1102</v>
      </c>
      <c r="J705" s="279" t="s">
        <v>391</v>
      </c>
      <c r="K705" s="279" t="s">
        <v>1485</v>
      </c>
      <c r="L705" s="279" t="s">
        <v>331</v>
      </c>
      <c r="M705" s="259">
        <v>1920</v>
      </c>
      <c r="N705" s="259"/>
      <c r="O705" s="259">
        <v>76025.23</v>
      </c>
    </row>
    <row r="706" spans="1:15" ht="15.75" thickBot="1" x14ac:dyDescent="0.3">
      <c r="A706" s="279"/>
      <c r="B706" s="279"/>
      <c r="C706" s="279"/>
      <c r="D706" s="279"/>
      <c r="E706" s="279"/>
      <c r="F706" s="279" t="s">
        <v>383</v>
      </c>
      <c r="G706" s="280">
        <v>43522</v>
      </c>
      <c r="H706" s="279" t="s">
        <v>1486</v>
      </c>
      <c r="I706" s="282" t="s">
        <v>1102</v>
      </c>
      <c r="J706" s="279" t="s">
        <v>391</v>
      </c>
      <c r="K706" s="279" t="s">
        <v>1487</v>
      </c>
      <c r="L706" s="279" t="s">
        <v>331</v>
      </c>
      <c r="M706" s="260">
        <v>2550</v>
      </c>
      <c r="N706" s="260"/>
      <c r="O706" s="260">
        <v>78575.23</v>
      </c>
    </row>
    <row r="707" spans="1:15" x14ac:dyDescent="0.25">
      <c r="A707" s="279"/>
      <c r="B707" s="279"/>
      <c r="C707" s="279" t="s">
        <v>592</v>
      </c>
      <c r="D707" s="279"/>
      <c r="E707" s="279"/>
      <c r="F707" s="279"/>
      <c r="G707" s="280"/>
      <c r="H707" s="279"/>
      <c r="I707" s="281"/>
      <c r="J707" s="279"/>
      <c r="K707" s="279"/>
      <c r="L707" s="279"/>
      <c r="M707" s="259">
        <f>ROUND(SUM(M701:M706),5)</f>
        <v>12233.48</v>
      </c>
      <c r="N707" s="259">
        <f>ROUND(SUM(N701:N706),5)</f>
        <v>0</v>
      </c>
      <c r="O707" s="259">
        <f>O706</f>
        <v>78575.23</v>
      </c>
    </row>
    <row r="708" spans="1:15" x14ac:dyDescent="0.25">
      <c r="A708" s="258"/>
      <c r="B708" s="258"/>
      <c r="C708" s="258" t="s">
        <v>593</v>
      </c>
      <c r="D708" s="258"/>
      <c r="E708" s="258"/>
      <c r="F708" s="258"/>
      <c r="G708" s="276"/>
      <c r="H708" s="258"/>
      <c r="I708" s="277"/>
      <c r="J708" s="258"/>
      <c r="K708" s="258"/>
      <c r="L708" s="258"/>
      <c r="M708" s="278"/>
      <c r="N708" s="278"/>
      <c r="O708" s="278">
        <v>16975.419999999998</v>
      </c>
    </row>
    <row r="709" spans="1:15" x14ac:dyDescent="0.25">
      <c r="A709" s="279"/>
      <c r="B709" s="279"/>
      <c r="C709" s="279" t="s">
        <v>594</v>
      </c>
      <c r="D709" s="279"/>
      <c r="E709" s="279"/>
      <c r="F709" s="279"/>
      <c r="G709" s="280"/>
      <c r="H709" s="279"/>
      <c r="I709" s="281"/>
      <c r="J709" s="279"/>
      <c r="K709" s="279"/>
      <c r="L709" s="279"/>
      <c r="M709" s="259"/>
      <c r="N709" s="259"/>
      <c r="O709" s="259">
        <f>O708</f>
        <v>16975.419999999998</v>
      </c>
    </row>
    <row r="710" spans="1:15" x14ac:dyDescent="0.25">
      <c r="A710" s="258"/>
      <c r="B710" s="258"/>
      <c r="C710" s="258" t="s">
        <v>111</v>
      </c>
      <c r="D710" s="258"/>
      <c r="E710" s="258"/>
      <c r="F710" s="258"/>
      <c r="G710" s="276"/>
      <c r="H710" s="258"/>
      <c r="I710" s="277"/>
      <c r="J710" s="258"/>
      <c r="K710" s="258"/>
      <c r="L710" s="258"/>
      <c r="M710" s="278"/>
      <c r="N710" s="278"/>
      <c r="O710" s="278">
        <v>77164.86</v>
      </c>
    </row>
    <row r="711" spans="1:15" ht="15.75" thickBot="1" x14ac:dyDescent="0.3">
      <c r="A711" s="249"/>
      <c r="B711" s="249"/>
      <c r="C711" s="249"/>
      <c r="D711" s="249"/>
      <c r="E711" s="279"/>
      <c r="F711" s="279" t="s">
        <v>383</v>
      </c>
      <c r="G711" s="280">
        <v>43521</v>
      </c>
      <c r="H711" s="279" t="s">
        <v>1473</v>
      </c>
      <c r="I711" s="282" t="s">
        <v>1102</v>
      </c>
      <c r="J711" s="279" t="s">
        <v>391</v>
      </c>
      <c r="K711" s="279" t="s">
        <v>1497</v>
      </c>
      <c r="L711" s="279" t="s">
        <v>109</v>
      </c>
      <c r="M711" s="260">
        <v>7590.34</v>
      </c>
      <c r="N711" s="260"/>
      <c r="O711" s="260">
        <v>84755.199999999997</v>
      </c>
    </row>
    <row r="712" spans="1:15" x14ac:dyDescent="0.25">
      <c r="A712" s="279"/>
      <c r="B712" s="279"/>
      <c r="C712" s="279" t="s">
        <v>595</v>
      </c>
      <c r="D712" s="279"/>
      <c r="E712" s="279"/>
      <c r="F712" s="279"/>
      <c r="G712" s="280"/>
      <c r="H712" s="279"/>
      <c r="I712" s="281"/>
      <c r="J712" s="279"/>
      <c r="K712" s="279"/>
      <c r="L712" s="279"/>
      <c r="M712" s="259">
        <f>ROUND(SUM(M710:M711),5)</f>
        <v>7590.34</v>
      </c>
      <c r="N712" s="259">
        <f>ROUND(SUM(N710:N711),5)</f>
        <v>0</v>
      </c>
      <c r="O712" s="259">
        <f>O711</f>
        <v>84755.199999999997</v>
      </c>
    </row>
    <row r="713" spans="1:15" x14ac:dyDescent="0.25">
      <c r="A713" s="258"/>
      <c r="B713" s="258"/>
      <c r="C713" s="258" t="s">
        <v>112</v>
      </c>
      <c r="D713" s="258"/>
      <c r="E713" s="258"/>
      <c r="F713" s="258"/>
      <c r="G713" s="276"/>
      <c r="H713" s="258"/>
      <c r="I713" s="277"/>
      <c r="J713" s="258"/>
      <c r="K713" s="258"/>
      <c r="L713" s="258"/>
      <c r="M713" s="278"/>
      <c r="N713" s="278"/>
      <c r="O713" s="278">
        <v>45739.41</v>
      </c>
    </row>
    <row r="714" spans="1:15" ht="15.75" thickBot="1" x14ac:dyDescent="0.3">
      <c r="A714" s="249"/>
      <c r="B714" s="249"/>
      <c r="C714" s="249"/>
      <c r="D714" s="249"/>
      <c r="E714" s="279"/>
      <c r="F714" s="279" t="s">
        <v>383</v>
      </c>
      <c r="G714" s="280">
        <v>43521</v>
      </c>
      <c r="H714" s="279" t="s">
        <v>1473</v>
      </c>
      <c r="I714" s="282" t="s">
        <v>1102</v>
      </c>
      <c r="J714" s="279" t="s">
        <v>391</v>
      </c>
      <c r="K714" s="279" t="s">
        <v>1497</v>
      </c>
      <c r="L714" s="279" t="s">
        <v>109</v>
      </c>
      <c r="M714" s="260">
        <v>6143.67</v>
      </c>
      <c r="N714" s="260"/>
      <c r="O714" s="260">
        <v>51883.08</v>
      </c>
    </row>
    <row r="715" spans="1:15" x14ac:dyDescent="0.25">
      <c r="A715" s="279"/>
      <c r="B715" s="279"/>
      <c r="C715" s="279" t="s">
        <v>596</v>
      </c>
      <c r="D715" s="279"/>
      <c r="E715" s="279"/>
      <c r="F715" s="279"/>
      <c r="G715" s="280"/>
      <c r="H715" s="279"/>
      <c r="I715" s="281"/>
      <c r="J715" s="279"/>
      <c r="K715" s="279"/>
      <c r="L715" s="279"/>
      <c r="M715" s="259">
        <f>ROUND(SUM(M713:M714),5)</f>
        <v>6143.67</v>
      </c>
      <c r="N715" s="259">
        <f>ROUND(SUM(N713:N714),5)</f>
        <v>0</v>
      </c>
      <c r="O715" s="259">
        <f>O714</f>
        <v>51883.08</v>
      </c>
    </row>
    <row r="716" spans="1:15" x14ac:dyDescent="0.25">
      <c r="A716" s="258"/>
      <c r="B716" s="258"/>
      <c r="C716" s="258" t="s">
        <v>597</v>
      </c>
      <c r="D716" s="258"/>
      <c r="E716" s="258"/>
      <c r="F716" s="258"/>
      <c r="G716" s="276"/>
      <c r="H716" s="258"/>
      <c r="I716" s="277"/>
      <c r="J716" s="258"/>
      <c r="K716" s="258"/>
      <c r="L716" s="258"/>
      <c r="M716" s="278"/>
      <c r="N716" s="278"/>
      <c r="O716" s="278">
        <v>0</v>
      </c>
    </row>
    <row r="717" spans="1:15" x14ac:dyDescent="0.25">
      <c r="A717" s="279"/>
      <c r="B717" s="279"/>
      <c r="C717" s="279" t="s">
        <v>598</v>
      </c>
      <c r="D717" s="279"/>
      <c r="E717" s="279"/>
      <c r="F717" s="279"/>
      <c r="G717" s="280"/>
      <c r="H717" s="279"/>
      <c r="I717" s="281"/>
      <c r="J717" s="279"/>
      <c r="K717" s="279"/>
      <c r="L717" s="279"/>
      <c r="M717" s="259"/>
      <c r="N717" s="259"/>
      <c r="O717" s="259">
        <f>O716</f>
        <v>0</v>
      </c>
    </row>
    <row r="718" spans="1:15" x14ac:dyDescent="0.25">
      <c r="A718" s="258"/>
      <c r="B718" s="258"/>
      <c r="C718" s="258" t="s">
        <v>599</v>
      </c>
      <c r="D718" s="258"/>
      <c r="E718" s="258"/>
      <c r="F718" s="258"/>
      <c r="G718" s="276"/>
      <c r="H718" s="258"/>
      <c r="I718" s="277"/>
      <c r="J718" s="258"/>
      <c r="K718" s="258"/>
      <c r="L718" s="258"/>
      <c r="M718" s="278"/>
      <c r="N718" s="278"/>
      <c r="O718" s="278">
        <v>48.73</v>
      </c>
    </row>
    <row r="719" spans="1:15" x14ac:dyDescent="0.25">
      <c r="A719" s="279"/>
      <c r="B719" s="279"/>
      <c r="C719" s="279" t="s">
        <v>600</v>
      </c>
      <c r="D719" s="279"/>
      <c r="E719" s="279"/>
      <c r="F719" s="279"/>
      <c r="G719" s="280"/>
      <c r="H719" s="279"/>
      <c r="I719" s="281"/>
      <c r="J719" s="279"/>
      <c r="K719" s="279"/>
      <c r="L719" s="279"/>
      <c r="M719" s="259"/>
      <c r="N719" s="259"/>
      <c r="O719" s="259">
        <f>O718</f>
        <v>48.73</v>
      </c>
    </row>
    <row r="720" spans="1:15" x14ac:dyDescent="0.25">
      <c r="A720" s="258"/>
      <c r="B720" s="258"/>
      <c r="C720" s="258" t="s">
        <v>113</v>
      </c>
      <c r="D720" s="258"/>
      <c r="E720" s="258"/>
      <c r="F720" s="258"/>
      <c r="G720" s="276"/>
      <c r="H720" s="258"/>
      <c r="I720" s="277"/>
      <c r="J720" s="258"/>
      <c r="K720" s="258"/>
      <c r="L720" s="258"/>
      <c r="M720" s="278"/>
      <c r="N720" s="278"/>
      <c r="O720" s="278">
        <v>98946.34</v>
      </c>
    </row>
    <row r="721" spans="1:15" x14ac:dyDescent="0.25">
      <c r="A721" s="279"/>
      <c r="B721" s="279"/>
      <c r="C721" s="279"/>
      <c r="D721" s="279"/>
      <c r="E721" s="279"/>
      <c r="F721" s="279" t="s">
        <v>461</v>
      </c>
      <c r="G721" s="280">
        <v>43509</v>
      </c>
      <c r="H721" s="279" t="s">
        <v>1400</v>
      </c>
      <c r="I721" s="281"/>
      <c r="J721" s="279" t="s">
        <v>1036</v>
      </c>
      <c r="K721" s="279" t="s">
        <v>1169</v>
      </c>
      <c r="L721" s="279" t="s">
        <v>324</v>
      </c>
      <c r="M721" s="259">
        <v>20589.12</v>
      </c>
      <c r="N721" s="259"/>
      <c r="O721" s="259">
        <v>119535.46</v>
      </c>
    </row>
    <row r="722" spans="1:15" ht="15.75" thickBot="1" x14ac:dyDescent="0.3">
      <c r="A722" s="279"/>
      <c r="B722" s="279"/>
      <c r="C722" s="279"/>
      <c r="D722" s="279"/>
      <c r="E722" s="279"/>
      <c r="F722" s="279" t="s">
        <v>383</v>
      </c>
      <c r="G722" s="280">
        <v>43521</v>
      </c>
      <c r="H722" s="279" t="s">
        <v>1473</v>
      </c>
      <c r="I722" s="282" t="s">
        <v>1102</v>
      </c>
      <c r="J722" s="279" t="s">
        <v>1036</v>
      </c>
      <c r="K722" s="279" t="s">
        <v>1498</v>
      </c>
      <c r="L722" s="279" t="s">
        <v>109</v>
      </c>
      <c r="M722" s="260"/>
      <c r="N722" s="260">
        <v>3645.35</v>
      </c>
      <c r="O722" s="260">
        <v>115890.11</v>
      </c>
    </row>
    <row r="723" spans="1:15" x14ac:dyDescent="0.25">
      <c r="A723" s="279"/>
      <c r="B723" s="279"/>
      <c r="C723" s="279" t="s">
        <v>601</v>
      </c>
      <c r="D723" s="279"/>
      <c r="E723" s="279"/>
      <c r="F723" s="279"/>
      <c r="G723" s="280"/>
      <c r="H723" s="279"/>
      <c r="I723" s="281"/>
      <c r="J723" s="279"/>
      <c r="K723" s="279"/>
      <c r="L723" s="279"/>
      <c r="M723" s="259">
        <f>ROUND(SUM(M720:M722),5)</f>
        <v>20589.12</v>
      </c>
      <c r="N723" s="259">
        <f>ROUND(SUM(N720:N722),5)</f>
        <v>3645.35</v>
      </c>
      <c r="O723" s="259">
        <f>O722</f>
        <v>115890.11</v>
      </c>
    </row>
    <row r="724" spans="1:15" x14ac:dyDescent="0.25">
      <c r="A724" s="258"/>
      <c r="B724" s="258"/>
      <c r="C724" s="258" t="s">
        <v>114</v>
      </c>
      <c r="D724" s="258"/>
      <c r="E724" s="258"/>
      <c r="F724" s="258"/>
      <c r="G724" s="276"/>
      <c r="H724" s="258"/>
      <c r="I724" s="277"/>
      <c r="J724" s="258"/>
      <c r="K724" s="258"/>
      <c r="L724" s="258"/>
      <c r="M724" s="278"/>
      <c r="N724" s="278"/>
      <c r="O724" s="278">
        <v>31805.43</v>
      </c>
    </row>
    <row r="725" spans="1:15" x14ac:dyDescent="0.25">
      <c r="A725" s="279"/>
      <c r="B725" s="279"/>
      <c r="C725" s="279"/>
      <c r="D725" s="279"/>
      <c r="E725" s="279"/>
      <c r="F725" s="279" t="s">
        <v>383</v>
      </c>
      <c r="G725" s="280">
        <v>43504</v>
      </c>
      <c r="H725" s="279" t="s">
        <v>1477</v>
      </c>
      <c r="I725" s="282" t="s">
        <v>1102</v>
      </c>
      <c r="J725" s="279" t="s">
        <v>391</v>
      </c>
      <c r="K725" s="279" t="s">
        <v>1499</v>
      </c>
      <c r="L725" s="279" t="s">
        <v>109</v>
      </c>
      <c r="M725" s="259">
        <v>12.8</v>
      </c>
      <c r="N725" s="259"/>
      <c r="O725" s="259">
        <v>31818.23</v>
      </c>
    </row>
    <row r="726" spans="1:15" x14ac:dyDescent="0.25">
      <c r="A726" s="279"/>
      <c r="B726" s="279"/>
      <c r="C726" s="279"/>
      <c r="D726" s="279"/>
      <c r="E726" s="279"/>
      <c r="F726" s="279" t="s">
        <v>383</v>
      </c>
      <c r="G726" s="280">
        <v>43511</v>
      </c>
      <c r="H726" s="279" t="s">
        <v>1479</v>
      </c>
      <c r="I726" s="282" t="s">
        <v>1102</v>
      </c>
      <c r="J726" s="279" t="s">
        <v>391</v>
      </c>
      <c r="K726" s="279" t="s">
        <v>1500</v>
      </c>
      <c r="L726" s="279" t="s">
        <v>109</v>
      </c>
      <c r="M726" s="259">
        <v>6.9</v>
      </c>
      <c r="N726" s="259"/>
      <c r="O726" s="259">
        <v>31825.13</v>
      </c>
    </row>
    <row r="727" spans="1:15" x14ac:dyDescent="0.25">
      <c r="A727" s="279"/>
      <c r="B727" s="279"/>
      <c r="C727" s="279"/>
      <c r="D727" s="279"/>
      <c r="E727" s="279"/>
      <c r="F727" s="279" t="s">
        <v>383</v>
      </c>
      <c r="G727" s="280">
        <v>43518</v>
      </c>
      <c r="H727" s="279" t="s">
        <v>1481</v>
      </c>
      <c r="I727" s="282" t="s">
        <v>1102</v>
      </c>
      <c r="J727" s="279" t="s">
        <v>391</v>
      </c>
      <c r="K727" s="279" t="s">
        <v>1501</v>
      </c>
      <c r="L727" s="279" t="s">
        <v>109</v>
      </c>
      <c r="M727" s="259">
        <v>12.39</v>
      </c>
      <c r="N727" s="259"/>
      <c r="O727" s="259">
        <v>31837.52</v>
      </c>
    </row>
    <row r="728" spans="1:15" ht="15.75" thickBot="1" x14ac:dyDescent="0.3">
      <c r="A728" s="279"/>
      <c r="B728" s="279"/>
      <c r="C728" s="279"/>
      <c r="D728" s="279"/>
      <c r="E728" s="279"/>
      <c r="F728" s="279" t="s">
        <v>383</v>
      </c>
      <c r="G728" s="280">
        <v>43521</v>
      </c>
      <c r="H728" s="279" t="s">
        <v>1473</v>
      </c>
      <c r="I728" s="282" t="s">
        <v>1102</v>
      </c>
      <c r="J728" s="279" t="s">
        <v>391</v>
      </c>
      <c r="K728" s="279" t="s">
        <v>1169</v>
      </c>
      <c r="L728" s="279" t="s">
        <v>109</v>
      </c>
      <c r="M728" s="260">
        <v>2433.2600000000002</v>
      </c>
      <c r="N728" s="260"/>
      <c r="O728" s="260">
        <v>34270.78</v>
      </c>
    </row>
    <row r="729" spans="1:15" x14ac:dyDescent="0.25">
      <c r="A729" s="279"/>
      <c r="B729" s="279"/>
      <c r="C729" s="279" t="s">
        <v>602</v>
      </c>
      <c r="D729" s="279"/>
      <c r="E729" s="279"/>
      <c r="F729" s="279"/>
      <c r="G729" s="280"/>
      <c r="H729" s="279"/>
      <c r="I729" s="281"/>
      <c r="J729" s="279"/>
      <c r="K729" s="279"/>
      <c r="L729" s="279"/>
      <c r="M729" s="259">
        <f>ROUND(SUM(M724:M728),5)</f>
        <v>2465.35</v>
      </c>
      <c r="N729" s="259">
        <f>ROUND(SUM(N724:N728),5)</f>
        <v>0</v>
      </c>
      <c r="O729" s="259">
        <f>O728</f>
        <v>34270.78</v>
      </c>
    </row>
    <row r="730" spans="1:15" x14ac:dyDescent="0.25">
      <c r="A730" s="258"/>
      <c r="B730" s="258"/>
      <c r="C730" s="258" t="s">
        <v>115</v>
      </c>
      <c r="D730" s="258"/>
      <c r="E730" s="258"/>
      <c r="F730" s="258"/>
      <c r="G730" s="276"/>
      <c r="H730" s="258"/>
      <c r="I730" s="277"/>
      <c r="J730" s="258"/>
      <c r="K730" s="258"/>
      <c r="L730" s="258"/>
      <c r="M730" s="278"/>
      <c r="N730" s="278"/>
      <c r="O730" s="278">
        <v>218181.28</v>
      </c>
    </row>
    <row r="731" spans="1:15" x14ac:dyDescent="0.25">
      <c r="A731" s="279"/>
      <c r="B731" s="279"/>
      <c r="C731" s="279"/>
      <c r="D731" s="279"/>
      <c r="E731" s="279"/>
      <c r="F731" s="279" t="s">
        <v>383</v>
      </c>
      <c r="G731" s="280">
        <v>43521</v>
      </c>
      <c r="H731" s="279" t="s">
        <v>1473</v>
      </c>
      <c r="I731" s="282" t="s">
        <v>1102</v>
      </c>
      <c r="J731" s="279" t="s">
        <v>357</v>
      </c>
      <c r="K731" s="279" t="s">
        <v>1496</v>
      </c>
      <c r="L731" s="279" t="s">
        <v>109</v>
      </c>
      <c r="M731" s="259"/>
      <c r="N731" s="259">
        <v>9334.67</v>
      </c>
      <c r="O731" s="259">
        <v>208846.61</v>
      </c>
    </row>
    <row r="732" spans="1:15" ht="15.75" thickBot="1" x14ac:dyDescent="0.3">
      <c r="A732" s="279"/>
      <c r="B732" s="279"/>
      <c r="C732" s="279"/>
      <c r="D732" s="279"/>
      <c r="E732" s="279"/>
      <c r="F732" s="279" t="s">
        <v>461</v>
      </c>
      <c r="G732" s="280">
        <v>43524</v>
      </c>
      <c r="H732" s="279" t="s">
        <v>1191</v>
      </c>
      <c r="I732" s="281"/>
      <c r="J732" s="279" t="s">
        <v>357</v>
      </c>
      <c r="K732" s="279" t="s">
        <v>1169</v>
      </c>
      <c r="L732" s="279" t="s">
        <v>324</v>
      </c>
      <c r="M732" s="260">
        <v>41850.43</v>
      </c>
      <c r="N732" s="260"/>
      <c r="O732" s="260">
        <v>250697.04</v>
      </c>
    </row>
    <row r="733" spans="1:15" x14ac:dyDescent="0.25">
      <c r="A733" s="279"/>
      <c r="B733" s="279"/>
      <c r="C733" s="279" t="s">
        <v>603</v>
      </c>
      <c r="D733" s="279"/>
      <c r="E733" s="279"/>
      <c r="F733" s="279"/>
      <c r="G733" s="280"/>
      <c r="H733" s="279"/>
      <c r="I733" s="281"/>
      <c r="J733" s="279"/>
      <c r="K733" s="279"/>
      <c r="L733" s="279"/>
      <c r="M733" s="259">
        <f>ROUND(SUM(M730:M732),5)</f>
        <v>41850.43</v>
      </c>
      <c r="N733" s="259">
        <f>ROUND(SUM(N730:N732),5)</f>
        <v>9334.67</v>
      </c>
      <c r="O733" s="259">
        <f>O732</f>
        <v>250697.04</v>
      </c>
    </row>
    <row r="734" spans="1:15" x14ac:dyDescent="0.25">
      <c r="A734" s="258"/>
      <c r="B734" s="258"/>
      <c r="C734" s="258" t="s">
        <v>116</v>
      </c>
      <c r="D734" s="258"/>
      <c r="E734" s="258"/>
      <c r="F734" s="258"/>
      <c r="G734" s="276"/>
      <c r="H734" s="258"/>
      <c r="I734" s="277"/>
      <c r="J734" s="258"/>
      <c r="K734" s="258"/>
      <c r="L734" s="258"/>
      <c r="M734" s="278"/>
      <c r="N734" s="278"/>
      <c r="O734" s="278">
        <v>4480.66</v>
      </c>
    </row>
    <row r="735" spans="1:15" x14ac:dyDescent="0.25">
      <c r="A735" s="279"/>
      <c r="B735" s="279"/>
      <c r="C735" s="279"/>
      <c r="D735" s="279"/>
      <c r="E735" s="279"/>
      <c r="F735" s="279" t="s">
        <v>383</v>
      </c>
      <c r="G735" s="280">
        <v>43504</v>
      </c>
      <c r="H735" s="279" t="s">
        <v>1477</v>
      </c>
      <c r="I735" s="282" t="s">
        <v>1102</v>
      </c>
      <c r="J735" s="279" t="s">
        <v>391</v>
      </c>
      <c r="K735" s="279" t="s">
        <v>1169</v>
      </c>
      <c r="L735" s="279" t="s">
        <v>109</v>
      </c>
      <c r="M735" s="259">
        <v>13.6</v>
      </c>
      <c r="N735" s="259"/>
      <c r="O735" s="259">
        <v>4494.26</v>
      </c>
    </row>
    <row r="736" spans="1:15" x14ac:dyDescent="0.25">
      <c r="A736" s="279"/>
      <c r="B736" s="279"/>
      <c r="C736" s="279"/>
      <c r="D736" s="279"/>
      <c r="E736" s="279"/>
      <c r="F736" s="279" t="s">
        <v>383</v>
      </c>
      <c r="G736" s="280">
        <v>43511</v>
      </c>
      <c r="H736" s="279" t="s">
        <v>1479</v>
      </c>
      <c r="I736" s="282" t="s">
        <v>1102</v>
      </c>
      <c r="J736" s="279" t="s">
        <v>391</v>
      </c>
      <c r="K736" s="279" t="s">
        <v>1169</v>
      </c>
      <c r="L736" s="279" t="s">
        <v>109</v>
      </c>
      <c r="M736" s="259">
        <v>7.34</v>
      </c>
      <c r="N736" s="259"/>
      <c r="O736" s="259">
        <v>4501.6000000000004</v>
      </c>
    </row>
    <row r="737" spans="1:15" x14ac:dyDescent="0.25">
      <c r="A737" s="279"/>
      <c r="B737" s="279"/>
      <c r="C737" s="279"/>
      <c r="D737" s="279"/>
      <c r="E737" s="279"/>
      <c r="F737" s="279" t="s">
        <v>383</v>
      </c>
      <c r="G737" s="280">
        <v>43518</v>
      </c>
      <c r="H737" s="279" t="s">
        <v>1481</v>
      </c>
      <c r="I737" s="282" t="s">
        <v>1102</v>
      </c>
      <c r="J737" s="279" t="s">
        <v>391</v>
      </c>
      <c r="K737" s="279" t="s">
        <v>1169</v>
      </c>
      <c r="L737" s="279" t="s">
        <v>109</v>
      </c>
      <c r="M737" s="259">
        <v>13.15</v>
      </c>
      <c r="N737" s="259"/>
      <c r="O737" s="259">
        <v>4514.75</v>
      </c>
    </row>
    <row r="738" spans="1:15" ht="15.75" thickBot="1" x14ac:dyDescent="0.3">
      <c r="A738" s="279"/>
      <c r="B738" s="279"/>
      <c r="C738" s="279"/>
      <c r="D738" s="279"/>
      <c r="E738" s="279"/>
      <c r="F738" s="279" t="s">
        <v>383</v>
      </c>
      <c r="G738" s="280">
        <v>43521</v>
      </c>
      <c r="H738" s="279" t="s">
        <v>1473</v>
      </c>
      <c r="I738" s="282" t="s">
        <v>1102</v>
      </c>
      <c r="J738" s="279" t="s">
        <v>391</v>
      </c>
      <c r="K738" s="279" t="s">
        <v>1169</v>
      </c>
      <c r="L738" s="279" t="s">
        <v>109</v>
      </c>
      <c r="M738" s="260">
        <v>2080.54</v>
      </c>
      <c r="N738" s="260"/>
      <c r="O738" s="260">
        <v>6595.29</v>
      </c>
    </row>
    <row r="739" spans="1:15" x14ac:dyDescent="0.25">
      <c r="A739" s="279"/>
      <c r="B739" s="279"/>
      <c r="C739" s="279" t="s">
        <v>604</v>
      </c>
      <c r="D739" s="279"/>
      <c r="E739" s="279"/>
      <c r="F739" s="279"/>
      <c r="G739" s="280"/>
      <c r="H739" s="279"/>
      <c r="I739" s="281"/>
      <c r="J739" s="279"/>
      <c r="K739" s="279"/>
      <c r="L739" s="279"/>
      <c r="M739" s="259">
        <f>ROUND(SUM(M734:M738),5)</f>
        <v>2114.63</v>
      </c>
      <c r="N739" s="259">
        <f>ROUND(SUM(N734:N738),5)</f>
        <v>0</v>
      </c>
      <c r="O739" s="259">
        <f>O738</f>
        <v>6595.29</v>
      </c>
    </row>
    <row r="740" spans="1:15" x14ac:dyDescent="0.25">
      <c r="A740" s="258"/>
      <c r="B740" s="258"/>
      <c r="C740" s="258" t="s">
        <v>117</v>
      </c>
      <c r="D740" s="258"/>
      <c r="E740" s="258"/>
      <c r="F740" s="258"/>
      <c r="G740" s="276"/>
      <c r="H740" s="258"/>
      <c r="I740" s="277"/>
      <c r="J740" s="258"/>
      <c r="K740" s="258"/>
      <c r="L740" s="258"/>
      <c r="M740" s="278"/>
      <c r="N740" s="278"/>
      <c r="O740" s="278">
        <v>11462.14</v>
      </c>
    </row>
    <row r="741" spans="1:15" ht="15.75" thickBot="1" x14ac:dyDescent="0.3">
      <c r="A741" s="249"/>
      <c r="B741" s="249"/>
      <c r="C741" s="249"/>
      <c r="D741" s="249"/>
      <c r="E741" s="279"/>
      <c r="F741" s="279" t="s">
        <v>383</v>
      </c>
      <c r="G741" s="280">
        <v>43504</v>
      </c>
      <c r="H741" s="279" t="s">
        <v>1347</v>
      </c>
      <c r="I741" s="282" t="s">
        <v>1102</v>
      </c>
      <c r="J741" s="279" t="s">
        <v>1053</v>
      </c>
      <c r="K741" s="279" t="s">
        <v>1051</v>
      </c>
      <c r="L741" s="279" t="s">
        <v>402</v>
      </c>
      <c r="M741" s="260">
        <v>806.66</v>
      </c>
      <c r="N741" s="260"/>
      <c r="O741" s="260">
        <v>12268.8</v>
      </c>
    </row>
    <row r="742" spans="1:15" x14ac:dyDescent="0.25">
      <c r="A742" s="279"/>
      <c r="B742" s="279"/>
      <c r="C742" s="279" t="s">
        <v>605</v>
      </c>
      <c r="D742" s="279"/>
      <c r="E742" s="279"/>
      <c r="F742" s="279"/>
      <c r="G742" s="280"/>
      <c r="H742" s="279"/>
      <c r="I742" s="281"/>
      <c r="J742" s="279"/>
      <c r="K742" s="279"/>
      <c r="L742" s="279"/>
      <c r="M742" s="259">
        <f>ROUND(SUM(M740:M741),5)</f>
        <v>806.66</v>
      </c>
      <c r="N742" s="259">
        <f>ROUND(SUM(N740:N741),5)</f>
        <v>0</v>
      </c>
      <c r="O742" s="259">
        <f>O741</f>
        <v>12268.8</v>
      </c>
    </row>
    <row r="743" spans="1:15" x14ac:dyDescent="0.25">
      <c r="A743" s="258"/>
      <c r="B743" s="258"/>
      <c r="C743" s="258" t="s">
        <v>118</v>
      </c>
      <c r="D743" s="258"/>
      <c r="E743" s="258"/>
      <c r="F743" s="258"/>
      <c r="G743" s="276"/>
      <c r="H743" s="258"/>
      <c r="I743" s="277"/>
      <c r="J743" s="258"/>
      <c r="K743" s="258"/>
      <c r="L743" s="258"/>
      <c r="M743" s="278"/>
      <c r="N743" s="278"/>
      <c r="O743" s="278">
        <v>4254.16</v>
      </c>
    </row>
    <row r="744" spans="1:15" x14ac:dyDescent="0.25">
      <c r="A744" s="279"/>
      <c r="B744" s="279"/>
      <c r="C744" s="279"/>
      <c r="D744" s="279"/>
      <c r="E744" s="279"/>
      <c r="F744" s="279" t="s">
        <v>383</v>
      </c>
      <c r="G744" s="280">
        <v>43521</v>
      </c>
      <c r="H744" s="279" t="s">
        <v>1473</v>
      </c>
      <c r="I744" s="282" t="s">
        <v>1102</v>
      </c>
      <c r="J744" s="279" t="s">
        <v>358</v>
      </c>
      <c r="K744" s="279" t="s">
        <v>1496</v>
      </c>
      <c r="L744" s="279" t="s">
        <v>109</v>
      </c>
      <c r="M744" s="259"/>
      <c r="N744" s="259">
        <v>1122.5999999999999</v>
      </c>
      <c r="O744" s="259">
        <v>3131.56</v>
      </c>
    </row>
    <row r="745" spans="1:15" ht="15.75" thickBot="1" x14ac:dyDescent="0.3">
      <c r="A745" s="279"/>
      <c r="B745" s="279"/>
      <c r="C745" s="279"/>
      <c r="D745" s="279"/>
      <c r="E745" s="279"/>
      <c r="F745" s="279" t="s">
        <v>461</v>
      </c>
      <c r="G745" s="280">
        <v>43524</v>
      </c>
      <c r="H745" s="279" t="s">
        <v>1186</v>
      </c>
      <c r="I745" s="281"/>
      <c r="J745" s="279" t="s">
        <v>358</v>
      </c>
      <c r="K745" s="279" t="s">
        <v>1169</v>
      </c>
      <c r="L745" s="279" t="s">
        <v>324</v>
      </c>
      <c r="M745" s="260">
        <v>1683.9</v>
      </c>
      <c r="N745" s="260"/>
      <c r="O745" s="260">
        <v>4815.46</v>
      </c>
    </row>
    <row r="746" spans="1:15" x14ac:dyDescent="0.25">
      <c r="A746" s="279"/>
      <c r="B746" s="279"/>
      <c r="C746" s="279" t="s">
        <v>606</v>
      </c>
      <c r="D746" s="279"/>
      <c r="E746" s="279"/>
      <c r="F746" s="279"/>
      <c r="G746" s="280"/>
      <c r="H746" s="279"/>
      <c r="I746" s="281"/>
      <c r="J746" s="279"/>
      <c r="K746" s="279"/>
      <c r="L746" s="279"/>
      <c r="M746" s="259">
        <f>ROUND(SUM(M743:M745),5)</f>
        <v>1683.9</v>
      </c>
      <c r="N746" s="259">
        <f>ROUND(SUM(N743:N745),5)</f>
        <v>1122.5999999999999</v>
      </c>
      <c r="O746" s="259">
        <f>O745</f>
        <v>4815.46</v>
      </c>
    </row>
    <row r="747" spans="1:15" x14ac:dyDescent="0.25">
      <c r="A747" s="258"/>
      <c r="B747" s="258"/>
      <c r="C747" s="258" t="s">
        <v>119</v>
      </c>
      <c r="D747" s="258"/>
      <c r="E747" s="258"/>
      <c r="F747" s="258"/>
      <c r="G747" s="276"/>
      <c r="H747" s="258"/>
      <c r="I747" s="277"/>
      <c r="J747" s="258"/>
      <c r="K747" s="258"/>
      <c r="L747" s="258"/>
      <c r="M747" s="278"/>
      <c r="N747" s="278"/>
      <c r="O747" s="278">
        <v>1590</v>
      </c>
    </row>
    <row r="748" spans="1:15" ht="15.75" thickBot="1" x14ac:dyDescent="0.3">
      <c r="A748" s="249"/>
      <c r="B748" s="249"/>
      <c r="C748" s="249"/>
      <c r="D748" s="249"/>
      <c r="E748" s="279"/>
      <c r="F748" s="279" t="s">
        <v>461</v>
      </c>
      <c r="G748" s="280">
        <v>43509</v>
      </c>
      <c r="H748" s="279" t="s">
        <v>1398</v>
      </c>
      <c r="I748" s="281"/>
      <c r="J748" s="279" t="s">
        <v>410</v>
      </c>
      <c r="K748" s="279" t="s">
        <v>1399</v>
      </c>
      <c r="L748" s="279" t="s">
        <v>324</v>
      </c>
      <c r="M748" s="260">
        <v>277.8</v>
      </c>
      <c r="N748" s="260"/>
      <c r="O748" s="260">
        <v>1867.8</v>
      </c>
    </row>
    <row r="749" spans="1:15" x14ac:dyDescent="0.25">
      <c r="A749" s="279"/>
      <c r="B749" s="279"/>
      <c r="C749" s="279" t="s">
        <v>607</v>
      </c>
      <c r="D749" s="279"/>
      <c r="E749" s="279"/>
      <c r="F749" s="279"/>
      <c r="G749" s="280"/>
      <c r="H749" s="279"/>
      <c r="I749" s="281"/>
      <c r="J749" s="279"/>
      <c r="K749" s="279"/>
      <c r="L749" s="279"/>
      <c r="M749" s="259">
        <f>ROUND(SUM(M747:M748),5)</f>
        <v>277.8</v>
      </c>
      <c r="N749" s="259">
        <f>ROUND(SUM(N747:N748),5)</f>
        <v>0</v>
      </c>
      <c r="O749" s="259">
        <f>O748</f>
        <v>1867.8</v>
      </c>
    </row>
    <row r="750" spans="1:15" x14ac:dyDescent="0.25">
      <c r="A750" s="258"/>
      <c r="B750" s="258"/>
      <c r="C750" s="258" t="s">
        <v>608</v>
      </c>
      <c r="D750" s="258"/>
      <c r="E750" s="258"/>
      <c r="F750" s="258"/>
      <c r="G750" s="276"/>
      <c r="H750" s="258"/>
      <c r="I750" s="277"/>
      <c r="J750" s="258"/>
      <c r="K750" s="258"/>
      <c r="L750" s="258"/>
      <c r="M750" s="278"/>
      <c r="N750" s="278"/>
      <c r="O750" s="278">
        <v>0</v>
      </c>
    </row>
    <row r="751" spans="1:15" x14ac:dyDescent="0.25">
      <c r="A751" s="279"/>
      <c r="B751" s="279"/>
      <c r="C751" s="279" t="s">
        <v>609</v>
      </c>
      <c r="D751" s="279"/>
      <c r="E751" s="279"/>
      <c r="F751" s="279"/>
      <c r="G751" s="280"/>
      <c r="H751" s="279"/>
      <c r="I751" s="281"/>
      <c r="J751" s="279"/>
      <c r="K751" s="279"/>
      <c r="L751" s="279"/>
      <c r="M751" s="259"/>
      <c r="N751" s="259"/>
      <c r="O751" s="259">
        <f>O750</f>
        <v>0</v>
      </c>
    </row>
    <row r="752" spans="1:15" x14ac:dyDescent="0.25">
      <c r="A752" s="258"/>
      <c r="B752" s="258"/>
      <c r="C752" s="258" t="s">
        <v>610</v>
      </c>
      <c r="D752" s="258"/>
      <c r="E752" s="258"/>
      <c r="F752" s="258"/>
      <c r="G752" s="276"/>
      <c r="H752" s="258"/>
      <c r="I752" s="277"/>
      <c r="J752" s="258"/>
      <c r="K752" s="258"/>
      <c r="L752" s="258"/>
      <c r="M752" s="278"/>
      <c r="N752" s="278"/>
      <c r="O752" s="278">
        <v>0</v>
      </c>
    </row>
    <row r="753" spans="1:15" x14ac:dyDescent="0.25">
      <c r="A753" s="279"/>
      <c r="B753" s="279"/>
      <c r="C753" s="279" t="s">
        <v>611</v>
      </c>
      <c r="D753" s="279"/>
      <c r="E753" s="279"/>
      <c r="F753" s="279"/>
      <c r="G753" s="280"/>
      <c r="H753" s="279"/>
      <c r="I753" s="281"/>
      <c r="J753" s="279"/>
      <c r="K753" s="279"/>
      <c r="L753" s="279"/>
      <c r="M753" s="259"/>
      <c r="N753" s="259"/>
      <c r="O753" s="259">
        <f>O752</f>
        <v>0</v>
      </c>
    </row>
    <row r="754" spans="1:15" x14ac:dyDescent="0.25">
      <c r="A754" s="258"/>
      <c r="B754" s="258"/>
      <c r="C754" s="258" t="s">
        <v>120</v>
      </c>
      <c r="D754" s="258"/>
      <c r="E754" s="258"/>
      <c r="F754" s="258"/>
      <c r="G754" s="276"/>
      <c r="H754" s="258"/>
      <c r="I754" s="277"/>
      <c r="J754" s="258"/>
      <c r="K754" s="258"/>
      <c r="L754" s="258"/>
      <c r="M754" s="278"/>
      <c r="N754" s="278"/>
      <c r="O754" s="278">
        <v>0</v>
      </c>
    </row>
    <row r="755" spans="1:15" x14ac:dyDescent="0.25">
      <c r="A755" s="279"/>
      <c r="B755" s="279"/>
      <c r="C755" s="279" t="s">
        <v>612</v>
      </c>
      <c r="D755" s="279"/>
      <c r="E755" s="279"/>
      <c r="F755" s="279"/>
      <c r="G755" s="280"/>
      <c r="H755" s="279"/>
      <c r="I755" s="281"/>
      <c r="J755" s="279"/>
      <c r="K755" s="279"/>
      <c r="L755" s="279"/>
      <c r="M755" s="259"/>
      <c r="N755" s="259"/>
      <c r="O755" s="259">
        <f>O754</f>
        <v>0</v>
      </c>
    </row>
    <row r="756" spans="1:15" x14ac:dyDescent="0.25">
      <c r="A756" s="258"/>
      <c r="B756" s="258"/>
      <c r="C756" s="258" t="s">
        <v>121</v>
      </c>
      <c r="D756" s="258"/>
      <c r="E756" s="258"/>
      <c r="F756" s="258"/>
      <c r="G756" s="276"/>
      <c r="H756" s="258"/>
      <c r="I756" s="277"/>
      <c r="J756" s="258"/>
      <c r="K756" s="258"/>
      <c r="L756" s="258"/>
      <c r="M756" s="278"/>
      <c r="N756" s="278"/>
      <c r="O756" s="278">
        <v>9648.7900000000009</v>
      </c>
    </row>
    <row r="757" spans="1:15" x14ac:dyDescent="0.25">
      <c r="A757" s="279"/>
      <c r="B757" s="279"/>
      <c r="C757" s="279" t="s">
        <v>613</v>
      </c>
      <c r="D757" s="279"/>
      <c r="E757" s="279"/>
      <c r="F757" s="279"/>
      <c r="G757" s="280"/>
      <c r="H757" s="279"/>
      <c r="I757" s="281"/>
      <c r="J757" s="279"/>
      <c r="K757" s="279"/>
      <c r="L757" s="279"/>
      <c r="M757" s="259"/>
      <c r="N757" s="259"/>
      <c r="O757" s="259">
        <f>O756</f>
        <v>9648.7900000000009</v>
      </c>
    </row>
    <row r="758" spans="1:15" x14ac:dyDescent="0.25">
      <c r="A758" s="258"/>
      <c r="B758" s="258"/>
      <c r="C758" s="258" t="s">
        <v>122</v>
      </c>
      <c r="D758" s="258"/>
      <c r="E758" s="258"/>
      <c r="F758" s="258"/>
      <c r="G758" s="276"/>
      <c r="H758" s="258"/>
      <c r="I758" s="277"/>
      <c r="J758" s="258"/>
      <c r="K758" s="258"/>
      <c r="L758" s="258"/>
      <c r="M758" s="278"/>
      <c r="N758" s="278"/>
      <c r="O758" s="278">
        <v>195.55</v>
      </c>
    </row>
    <row r="759" spans="1:15" x14ac:dyDescent="0.25">
      <c r="A759" s="279"/>
      <c r="B759" s="279"/>
      <c r="C759" s="279" t="s">
        <v>614</v>
      </c>
      <c r="D759" s="279"/>
      <c r="E759" s="279"/>
      <c r="F759" s="279"/>
      <c r="G759" s="280"/>
      <c r="H759" s="279"/>
      <c r="I759" s="281"/>
      <c r="J759" s="279"/>
      <c r="K759" s="279"/>
      <c r="L759" s="279"/>
      <c r="M759" s="259"/>
      <c r="N759" s="259"/>
      <c r="O759" s="259">
        <f>O758</f>
        <v>195.55</v>
      </c>
    </row>
    <row r="760" spans="1:15" x14ac:dyDescent="0.25">
      <c r="A760" s="258"/>
      <c r="B760" s="258"/>
      <c r="C760" s="258" t="s">
        <v>123</v>
      </c>
      <c r="D760" s="258"/>
      <c r="E760" s="258"/>
      <c r="F760" s="258"/>
      <c r="G760" s="276"/>
      <c r="H760" s="258"/>
      <c r="I760" s="277"/>
      <c r="J760" s="258"/>
      <c r="K760" s="258"/>
      <c r="L760" s="258"/>
      <c r="M760" s="278"/>
      <c r="N760" s="278"/>
      <c r="O760" s="278">
        <v>25448.37</v>
      </c>
    </row>
    <row r="761" spans="1:15" x14ac:dyDescent="0.25">
      <c r="A761" s="279"/>
      <c r="B761" s="279"/>
      <c r="C761" s="279"/>
      <c r="D761" s="279"/>
      <c r="E761" s="279"/>
      <c r="F761" s="279" t="s">
        <v>383</v>
      </c>
      <c r="G761" s="280">
        <v>43504</v>
      </c>
      <c r="H761" s="279" t="s">
        <v>1158</v>
      </c>
      <c r="I761" s="282" t="s">
        <v>1102</v>
      </c>
      <c r="J761" s="279" t="s">
        <v>1035</v>
      </c>
      <c r="K761" s="279" t="s">
        <v>1052</v>
      </c>
      <c r="L761" s="279" t="s">
        <v>307</v>
      </c>
      <c r="M761" s="259">
        <v>183.33</v>
      </c>
      <c r="N761" s="259"/>
      <c r="O761" s="259">
        <v>25631.7</v>
      </c>
    </row>
    <row r="762" spans="1:15" ht="15.75" thickBot="1" x14ac:dyDescent="0.3">
      <c r="A762" s="279"/>
      <c r="B762" s="279"/>
      <c r="C762" s="279"/>
      <c r="D762" s="279"/>
      <c r="E762" s="279"/>
      <c r="F762" s="279" t="s">
        <v>383</v>
      </c>
      <c r="G762" s="280">
        <v>43504</v>
      </c>
      <c r="H762" s="279" t="s">
        <v>1348</v>
      </c>
      <c r="I762" s="282" t="s">
        <v>1102</v>
      </c>
      <c r="J762" s="279" t="s">
        <v>1048</v>
      </c>
      <c r="K762" s="279" t="s">
        <v>1068</v>
      </c>
      <c r="L762" s="279" t="s">
        <v>307</v>
      </c>
      <c r="M762" s="260">
        <v>247.92</v>
      </c>
      <c r="N762" s="260"/>
      <c r="O762" s="260">
        <v>25879.62</v>
      </c>
    </row>
    <row r="763" spans="1:15" x14ac:dyDescent="0.25">
      <c r="A763" s="279"/>
      <c r="B763" s="279"/>
      <c r="C763" s="279" t="s">
        <v>615</v>
      </c>
      <c r="D763" s="279"/>
      <c r="E763" s="279"/>
      <c r="F763" s="279"/>
      <c r="G763" s="280"/>
      <c r="H763" s="279"/>
      <c r="I763" s="281"/>
      <c r="J763" s="279"/>
      <c r="K763" s="279"/>
      <c r="L763" s="279"/>
      <c r="M763" s="259">
        <f>ROUND(SUM(M760:M762),5)</f>
        <v>431.25</v>
      </c>
      <c r="N763" s="259">
        <f>ROUND(SUM(N760:N762),5)</f>
        <v>0</v>
      </c>
      <c r="O763" s="259">
        <f>O762</f>
        <v>25879.62</v>
      </c>
    </row>
    <row r="764" spans="1:15" x14ac:dyDescent="0.25">
      <c r="A764" s="258"/>
      <c r="B764" s="258"/>
      <c r="C764" s="258" t="s">
        <v>124</v>
      </c>
      <c r="D764" s="258"/>
      <c r="E764" s="258"/>
      <c r="F764" s="258"/>
      <c r="G764" s="276"/>
      <c r="H764" s="258"/>
      <c r="I764" s="277"/>
      <c r="J764" s="258"/>
      <c r="K764" s="258"/>
      <c r="L764" s="258"/>
      <c r="M764" s="278"/>
      <c r="N764" s="278"/>
      <c r="O764" s="278">
        <v>0</v>
      </c>
    </row>
    <row r="765" spans="1:15" x14ac:dyDescent="0.25">
      <c r="A765" s="279"/>
      <c r="B765" s="279"/>
      <c r="C765" s="279" t="s">
        <v>616</v>
      </c>
      <c r="D765" s="279"/>
      <c r="E765" s="279"/>
      <c r="F765" s="279"/>
      <c r="G765" s="280"/>
      <c r="H765" s="279"/>
      <c r="I765" s="281"/>
      <c r="J765" s="279"/>
      <c r="K765" s="279"/>
      <c r="L765" s="279"/>
      <c r="M765" s="259"/>
      <c r="N765" s="259"/>
      <c r="O765" s="259">
        <f>O764</f>
        <v>0</v>
      </c>
    </row>
    <row r="766" spans="1:15" x14ac:dyDescent="0.25">
      <c r="A766" s="258"/>
      <c r="B766" s="258"/>
      <c r="C766" s="258" t="s">
        <v>125</v>
      </c>
      <c r="D766" s="258"/>
      <c r="E766" s="258"/>
      <c r="F766" s="258"/>
      <c r="G766" s="276"/>
      <c r="H766" s="258"/>
      <c r="I766" s="277"/>
      <c r="J766" s="258"/>
      <c r="K766" s="258"/>
      <c r="L766" s="258"/>
      <c r="M766" s="278"/>
      <c r="N766" s="278"/>
      <c r="O766" s="278">
        <v>0</v>
      </c>
    </row>
    <row r="767" spans="1:15" x14ac:dyDescent="0.25">
      <c r="A767" s="279"/>
      <c r="B767" s="279"/>
      <c r="C767" s="279" t="s">
        <v>617</v>
      </c>
      <c r="D767" s="279"/>
      <c r="E767" s="279"/>
      <c r="F767" s="279"/>
      <c r="G767" s="280"/>
      <c r="H767" s="279"/>
      <c r="I767" s="281"/>
      <c r="J767" s="279"/>
      <c r="K767" s="279"/>
      <c r="L767" s="279"/>
      <c r="M767" s="259"/>
      <c r="N767" s="259"/>
      <c r="O767" s="259">
        <f>O766</f>
        <v>0</v>
      </c>
    </row>
    <row r="768" spans="1:15" x14ac:dyDescent="0.25">
      <c r="A768" s="258"/>
      <c r="B768" s="258"/>
      <c r="C768" s="258" t="s">
        <v>126</v>
      </c>
      <c r="D768" s="258"/>
      <c r="E768" s="258"/>
      <c r="F768" s="258"/>
      <c r="G768" s="276"/>
      <c r="H768" s="258"/>
      <c r="I768" s="277"/>
      <c r="J768" s="258"/>
      <c r="K768" s="258"/>
      <c r="L768" s="258"/>
      <c r="M768" s="278"/>
      <c r="N768" s="278"/>
      <c r="O768" s="278">
        <v>0</v>
      </c>
    </row>
    <row r="769" spans="1:15" x14ac:dyDescent="0.25">
      <c r="A769" s="279"/>
      <c r="B769" s="279"/>
      <c r="C769" s="279" t="s">
        <v>618</v>
      </c>
      <c r="D769" s="279"/>
      <c r="E769" s="279"/>
      <c r="F769" s="279"/>
      <c r="G769" s="280"/>
      <c r="H769" s="279"/>
      <c r="I769" s="281"/>
      <c r="J769" s="279"/>
      <c r="K769" s="279"/>
      <c r="L769" s="279"/>
      <c r="M769" s="259"/>
      <c r="N769" s="259"/>
      <c r="O769" s="259">
        <f>O768</f>
        <v>0</v>
      </c>
    </row>
    <row r="770" spans="1:15" x14ac:dyDescent="0.25">
      <c r="A770" s="258"/>
      <c r="B770" s="258"/>
      <c r="C770" s="258" t="s">
        <v>619</v>
      </c>
      <c r="D770" s="258"/>
      <c r="E770" s="258"/>
      <c r="F770" s="258"/>
      <c r="G770" s="276"/>
      <c r="H770" s="258"/>
      <c r="I770" s="277"/>
      <c r="J770" s="258"/>
      <c r="K770" s="258"/>
      <c r="L770" s="258"/>
      <c r="M770" s="278"/>
      <c r="N770" s="278"/>
      <c r="O770" s="278">
        <v>0</v>
      </c>
    </row>
    <row r="771" spans="1:15" x14ac:dyDescent="0.25">
      <c r="A771" s="279"/>
      <c r="B771" s="279"/>
      <c r="C771" s="279" t="s">
        <v>620</v>
      </c>
      <c r="D771" s="279"/>
      <c r="E771" s="279"/>
      <c r="F771" s="279"/>
      <c r="G771" s="280"/>
      <c r="H771" s="279"/>
      <c r="I771" s="281"/>
      <c r="J771" s="279"/>
      <c r="K771" s="279"/>
      <c r="L771" s="279"/>
      <c r="M771" s="259"/>
      <c r="N771" s="259"/>
      <c r="O771" s="259">
        <f>O770</f>
        <v>0</v>
      </c>
    </row>
    <row r="772" spans="1:15" x14ac:dyDescent="0.25">
      <c r="A772" s="258"/>
      <c r="B772" s="258"/>
      <c r="C772" s="258" t="s">
        <v>621</v>
      </c>
      <c r="D772" s="258"/>
      <c r="E772" s="258"/>
      <c r="F772" s="258"/>
      <c r="G772" s="276"/>
      <c r="H772" s="258"/>
      <c r="I772" s="277"/>
      <c r="J772" s="258"/>
      <c r="K772" s="258"/>
      <c r="L772" s="258"/>
      <c r="M772" s="278"/>
      <c r="N772" s="278"/>
      <c r="O772" s="278">
        <v>0</v>
      </c>
    </row>
    <row r="773" spans="1:15" ht="15.75" thickBot="1" x14ac:dyDescent="0.3">
      <c r="A773" s="279"/>
      <c r="B773" s="279"/>
      <c r="C773" s="279" t="s">
        <v>622</v>
      </c>
      <c r="D773" s="279"/>
      <c r="E773" s="279"/>
      <c r="F773" s="279"/>
      <c r="G773" s="280"/>
      <c r="H773" s="279"/>
      <c r="I773" s="281"/>
      <c r="J773" s="279"/>
      <c r="K773" s="279"/>
      <c r="L773" s="279"/>
      <c r="M773" s="260"/>
      <c r="N773" s="260"/>
      <c r="O773" s="260">
        <f>O772</f>
        <v>0</v>
      </c>
    </row>
    <row r="774" spans="1:15" x14ac:dyDescent="0.25">
      <c r="A774" s="279"/>
      <c r="B774" s="279" t="s">
        <v>127</v>
      </c>
      <c r="C774" s="279"/>
      <c r="D774" s="279"/>
      <c r="E774" s="279"/>
      <c r="F774" s="279"/>
      <c r="G774" s="280"/>
      <c r="H774" s="279"/>
      <c r="I774" s="281"/>
      <c r="J774" s="279"/>
      <c r="K774" s="279"/>
      <c r="L774" s="279"/>
      <c r="M774" s="259">
        <f>ROUND(M700+M707+M709+M712+M715+M717+M719+M723+M729+M733+M739+M742+M746+M749+M751+M753+M755+M757+M759+M763+M765+M767+M769+M771+M773,5)</f>
        <v>240914.19</v>
      </c>
      <c r="N774" s="259">
        <f>ROUND(N700+N707+N709+N712+N715+N717+N719+N723+N729+N733+N739+N742+N746+N749+N751+N753+N755+N757+N759+N763+N765+N767+N769+N771+N773,5)</f>
        <v>14102.62</v>
      </c>
      <c r="O774" s="259">
        <f>ROUND(O700+O707+O709+O712+O715+O717+O719+O723+O729+O733+O739+O742+O746+O749+O751+O753+O755+O757+O759+O763+O765+O767+O769+O771+O773,5)</f>
        <v>1920552.71</v>
      </c>
    </row>
    <row r="775" spans="1:15" x14ac:dyDescent="0.25">
      <c r="A775" s="258"/>
      <c r="B775" s="258" t="s">
        <v>128</v>
      </c>
      <c r="C775" s="258"/>
      <c r="D775" s="258"/>
      <c r="E775" s="258"/>
      <c r="F775" s="258"/>
      <c r="G775" s="276"/>
      <c r="H775" s="258"/>
      <c r="I775" s="277"/>
      <c r="J775" s="258"/>
      <c r="K775" s="258"/>
      <c r="L775" s="258"/>
      <c r="M775" s="278"/>
      <c r="N775" s="278"/>
      <c r="O775" s="278">
        <v>80830.36</v>
      </c>
    </row>
    <row r="776" spans="1:15" x14ac:dyDescent="0.25">
      <c r="A776" s="258"/>
      <c r="B776" s="258"/>
      <c r="C776" s="258" t="s">
        <v>623</v>
      </c>
      <c r="D776" s="258"/>
      <c r="E776" s="258"/>
      <c r="F776" s="258"/>
      <c r="G776" s="276"/>
      <c r="H776" s="258"/>
      <c r="I776" s="277"/>
      <c r="J776" s="258"/>
      <c r="K776" s="258"/>
      <c r="L776" s="258"/>
      <c r="M776" s="278"/>
      <c r="N776" s="278"/>
      <c r="O776" s="278">
        <v>0</v>
      </c>
    </row>
    <row r="777" spans="1:15" x14ac:dyDescent="0.25">
      <c r="A777" s="279"/>
      <c r="B777" s="279"/>
      <c r="C777" s="279" t="s">
        <v>624</v>
      </c>
      <c r="D777" s="279"/>
      <c r="E777" s="279"/>
      <c r="F777" s="279"/>
      <c r="G777" s="280"/>
      <c r="H777" s="279"/>
      <c r="I777" s="281"/>
      <c r="J777" s="279"/>
      <c r="K777" s="279"/>
      <c r="L777" s="279"/>
      <c r="M777" s="259"/>
      <c r="N777" s="259"/>
      <c r="O777" s="259">
        <f>O776</f>
        <v>0</v>
      </c>
    </row>
    <row r="778" spans="1:15" x14ac:dyDescent="0.25">
      <c r="A778" s="258"/>
      <c r="B778" s="258"/>
      <c r="C778" s="258" t="s">
        <v>129</v>
      </c>
      <c r="D778" s="258"/>
      <c r="E778" s="258"/>
      <c r="F778" s="258"/>
      <c r="G778" s="276"/>
      <c r="H778" s="258"/>
      <c r="I778" s="277"/>
      <c r="J778" s="258"/>
      <c r="K778" s="258"/>
      <c r="L778" s="258"/>
      <c r="M778" s="278"/>
      <c r="N778" s="278"/>
      <c r="O778" s="278">
        <v>16336.65</v>
      </c>
    </row>
    <row r="779" spans="1:15" ht="15.75" thickBot="1" x14ac:dyDescent="0.3">
      <c r="A779" s="249"/>
      <c r="B779" s="249"/>
      <c r="C779" s="249"/>
      <c r="D779" s="249"/>
      <c r="E779" s="279"/>
      <c r="F779" s="279" t="s">
        <v>383</v>
      </c>
      <c r="G779" s="280">
        <v>43521</v>
      </c>
      <c r="H779" s="279" t="s">
        <v>1473</v>
      </c>
      <c r="I779" s="282" t="s">
        <v>1102</v>
      </c>
      <c r="J779" s="279" t="s">
        <v>391</v>
      </c>
      <c r="K779" s="279" t="s">
        <v>1497</v>
      </c>
      <c r="L779" s="279" t="s">
        <v>109</v>
      </c>
      <c r="M779" s="260">
        <v>2328.33</v>
      </c>
      <c r="N779" s="260"/>
      <c r="O779" s="260">
        <v>18664.98</v>
      </c>
    </row>
    <row r="780" spans="1:15" x14ac:dyDescent="0.25">
      <c r="A780" s="279"/>
      <c r="B780" s="279"/>
      <c r="C780" s="279" t="s">
        <v>625</v>
      </c>
      <c r="D780" s="279"/>
      <c r="E780" s="279"/>
      <c r="F780" s="279"/>
      <c r="G780" s="280"/>
      <c r="H780" s="279"/>
      <c r="I780" s="281"/>
      <c r="J780" s="279"/>
      <c r="K780" s="279"/>
      <c r="L780" s="279"/>
      <c r="M780" s="259">
        <f>ROUND(SUM(M778:M779),5)</f>
        <v>2328.33</v>
      </c>
      <c r="N780" s="259">
        <f>ROUND(SUM(N778:N779),5)</f>
        <v>0</v>
      </c>
      <c r="O780" s="259">
        <f>O779</f>
        <v>18664.98</v>
      </c>
    </row>
    <row r="781" spans="1:15" x14ac:dyDescent="0.25">
      <c r="A781" s="258"/>
      <c r="B781" s="258"/>
      <c r="C781" s="258" t="s">
        <v>130</v>
      </c>
      <c r="D781" s="258"/>
      <c r="E781" s="258"/>
      <c r="F781" s="258"/>
      <c r="G781" s="276"/>
      <c r="H781" s="258"/>
      <c r="I781" s="277"/>
      <c r="J781" s="258"/>
      <c r="K781" s="258"/>
      <c r="L781" s="258"/>
      <c r="M781" s="278"/>
      <c r="N781" s="278"/>
      <c r="O781" s="278">
        <v>32312.06</v>
      </c>
    </row>
    <row r="782" spans="1:15" x14ac:dyDescent="0.25">
      <c r="A782" s="279"/>
      <c r="B782" s="279"/>
      <c r="C782" s="279"/>
      <c r="D782" s="279"/>
      <c r="E782" s="279"/>
      <c r="F782" s="279" t="s">
        <v>383</v>
      </c>
      <c r="G782" s="280">
        <v>43501</v>
      </c>
      <c r="H782" s="279" t="s">
        <v>1476</v>
      </c>
      <c r="I782" s="282" t="s">
        <v>1102</v>
      </c>
      <c r="J782" s="279" t="s">
        <v>391</v>
      </c>
      <c r="K782" s="279" t="s">
        <v>1502</v>
      </c>
      <c r="L782" s="279" t="s">
        <v>402</v>
      </c>
      <c r="M782" s="259">
        <v>1015</v>
      </c>
      <c r="N782" s="259"/>
      <c r="O782" s="259">
        <v>33327.06</v>
      </c>
    </row>
    <row r="783" spans="1:15" ht="15.75" thickBot="1" x14ac:dyDescent="0.3">
      <c r="A783" s="279"/>
      <c r="B783" s="279"/>
      <c r="C783" s="279"/>
      <c r="D783" s="279"/>
      <c r="E783" s="279"/>
      <c r="F783" s="279" t="s">
        <v>383</v>
      </c>
      <c r="G783" s="280">
        <v>43521</v>
      </c>
      <c r="H783" s="279" t="s">
        <v>1473</v>
      </c>
      <c r="I783" s="282" t="s">
        <v>1102</v>
      </c>
      <c r="J783" s="279" t="s">
        <v>391</v>
      </c>
      <c r="K783" s="279" t="s">
        <v>1497</v>
      </c>
      <c r="L783" s="279" t="s">
        <v>109</v>
      </c>
      <c r="M783" s="260">
        <v>4491.83</v>
      </c>
      <c r="N783" s="260"/>
      <c r="O783" s="260">
        <v>37818.89</v>
      </c>
    </row>
    <row r="784" spans="1:15" x14ac:dyDescent="0.25">
      <c r="A784" s="279"/>
      <c r="B784" s="279"/>
      <c r="C784" s="279" t="s">
        <v>626</v>
      </c>
      <c r="D784" s="279"/>
      <c r="E784" s="279"/>
      <c r="F784" s="279"/>
      <c r="G784" s="280"/>
      <c r="H784" s="279"/>
      <c r="I784" s="281"/>
      <c r="J784" s="279"/>
      <c r="K784" s="279"/>
      <c r="L784" s="279"/>
      <c r="M784" s="259">
        <f>ROUND(SUM(M781:M783),5)</f>
        <v>5506.83</v>
      </c>
      <c r="N784" s="259">
        <f>ROUND(SUM(N781:N783),5)</f>
        <v>0</v>
      </c>
      <c r="O784" s="259">
        <f>O783</f>
        <v>37818.89</v>
      </c>
    </row>
    <row r="785" spans="1:15" x14ac:dyDescent="0.25">
      <c r="A785" s="258"/>
      <c r="B785" s="258"/>
      <c r="C785" s="258" t="s">
        <v>627</v>
      </c>
      <c r="D785" s="258"/>
      <c r="E785" s="258"/>
      <c r="F785" s="258"/>
      <c r="G785" s="276"/>
      <c r="H785" s="258"/>
      <c r="I785" s="277"/>
      <c r="J785" s="258"/>
      <c r="K785" s="258"/>
      <c r="L785" s="258"/>
      <c r="M785" s="278"/>
      <c r="N785" s="278"/>
      <c r="O785" s="278">
        <v>0</v>
      </c>
    </row>
    <row r="786" spans="1:15" x14ac:dyDescent="0.25">
      <c r="A786" s="279"/>
      <c r="B786" s="279"/>
      <c r="C786" s="279" t="s">
        <v>628</v>
      </c>
      <c r="D786" s="279"/>
      <c r="E786" s="279"/>
      <c r="F786" s="279"/>
      <c r="G786" s="280"/>
      <c r="H786" s="279"/>
      <c r="I786" s="281"/>
      <c r="J786" s="279"/>
      <c r="K786" s="279"/>
      <c r="L786" s="279"/>
      <c r="M786" s="259"/>
      <c r="N786" s="259"/>
      <c r="O786" s="259">
        <f>O785</f>
        <v>0</v>
      </c>
    </row>
    <row r="787" spans="1:15" x14ac:dyDescent="0.25">
      <c r="A787" s="258"/>
      <c r="B787" s="258"/>
      <c r="C787" s="258" t="s">
        <v>131</v>
      </c>
      <c r="D787" s="258"/>
      <c r="E787" s="258"/>
      <c r="F787" s="258"/>
      <c r="G787" s="276"/>
      <c r="H787" s="258"/>
      <c r="I787" s="277"/>
      <c r="J787" s="258"/>
      <c r="K787" s="258"/>
      <c r="L787" s="258"/>
      <c r="M787" s="278"/>
      <c r="N787" s="278"/>
      <c r="O787" s="278">
        <v>84</v>
      </c>
    </row>
    <row r="788" spans="1:15" x14ac:dyDescent="0.25">
      <c r="A788" s="279"/>
      <c r="B788" s="279"/>
      <c r="C788" s="279" t="s">
        <v>629</v>
      </c>
      <c r="D788" s="279"/>
      <c r="E788" s="279"/>
      <c r="F788" s="279"/>
      <c r="G788" s="280"/>
      <c r="H788" s="279"/>
      <c r="I788" s="281"/>
      <c r="J788" s="279"/>
      <c r="K788" s="279"/>
      <c r="L788" s="279"/>
      <c r="M788" s="259"/>
      <c r="N788" s="259"/>
      <c r="O788" s="259">
        <f>O787</f>
        <v>84</v>
      </c>
    </row>
    <row r="789" spans="1:15" x14ac:dyDescent="0.25">
      <c r="A789" s="258"/>
      <c r="B789" s="258"/>
      <c r="C789" s="258" t="s">
        <v>132</v>
      </c>
      <c r="D789" s="258"/>
      <c r="E789" s="258"/>
      <c r="F789" s="258"/>
      <c r="G789" s="276"/>
      <c r="H789" s="258"/>
      <c r="I789" s="277"/>
      <c r="J789" s="258"/>
      <c r="K789" s="258"/>
      <c r="L789" s="258"/>
      <c r="M789" s="278"/>
      <c r="N789" s="278"/>
      <c r="O789" s="278">
        <v>1768.35</v>
      </c>
    </row>
    <row r="790" spans="1:15" x14ac:dyDescent="0.25">
      <c r="A790" s="279"/>
      <c r="B790" s="279"/>
      <c r="C790" s="279"/>
      <c r="D790" s="279"/>
      <c r="E790" s="279"/>
      <c r="F790" s="279" t="s">
        <v>461</v>
      </c>
      <c r="G790" s="280">
        <v>43509</v>
      </c>
      <c r="H790" s="279" t="s">
        <v>1400</v>
      </c>
      <c r="I790" s="281"/>
      <c r="J790" s="279" t="s">
        <v>1036</v>
      </c>
      <c r="K790" s="279" t="s">
        <v>1503</v>
      </c>
      <c r="L790" s="279" t="s">
        <v>324</v>
      </c>
      <c r="M790" s="259">
        <v>356.06</v>
      </c>
      <c r="N790" s="259"/>
      <c r="O790" s="259">
        <v>2124.41</v>
      </c>
    </row>
    <row r="791" spans="1:15" ht="15.75" thickBot="1" x14ac:dyDescent="0.3">
      <c r="A791" s="279"/>
      <c r="B791" s="279"/>
      <c r="C791" s="279"/>
      <c r="D791" s="279"/>
      <c r="E791" s="279"/>
      <c r="F791" s="279" t="s">
        <v>383</v>
      </c>
      <c r="G791" s="280">
        <v>43521</v>
      </c>
      <c r="H791" s="279" t="s">
        <v>1473</v>
      </c>
      <c r="I791" s="282" t="s">
        <v>1102</v>
      </c>
      <c r="J791" s="279" t="s">
        <v>1036</v>
      </c>
      <c r="K791" s="279" t="s">
        <v>1504</v>
      </c>
      <c r="L791" s="279" t="s">
        <v>109</v>
      </c>
      <c r="M791" s="260">
        <v>0</v>
      </c>
      <c r="N791" s="260"/>
      <c r="O791" s="260">
        <v>2124.41</v>
      </c>
    </row>
    <row r="792" spans="1:15" x14ac:dyDescent="0.25">
      <c r="A792" s="279"/>
      <c r="B792" s="279"/>
      <c r="C792" s="279" t="s">
        <v>630</v>
      </c>
      <c r="D792" s="279"/>
      <c r="E792" s="279"/>
      <c r="F792" s="279"/>
      <c r="G792" s="280"/>
      <c r="H792" s="279"/>
      <c r="I792" s="281"/>
      <c r="J792" s="279"/>
      <c r="K792" s="279"/>
      <c r="L792" s="279"/>
      <c r="M792" s="259">
        <f>ROUND(SUM(M789:M791),5)</f>
        <v>356.06</v>
      </c>
      <c r="N792" s="259">
        <f>ROUND(SUM(N789:N791),5)</f>
        <v>0</v>
      </c>
      <c r="O792" s="259">
        <f>O791</f>
        <v>2124.41</v>
      </c>
    </row>
    <row r="793" spans="1:15" x14ac:dyDescent="0.25">
      <c r="A793" s="258"/>
      <c r="B793" s="258"/>
      <c r="C793" s="258" t="s">
        <v>133</v>
      </c>
      <c r="D793" s="258"/>
      <c r="E793" s="258"/>
      <c r="F793" s="258"/>
      <c r="G793" s="276"/>
      <c r="H793" s="258"/>
      <c r="I793" s="277"/>
      <c r="J793" s="258"/>
      <c r="K793" s="258"/>
      <c r="L793" s="258"/>
      <c r="M793" s="278"/>
      <c r="N793" s="278"/>
      <c r="O793" s="278">
        <v>652.46</v>
      </c>
    </row>
    <row r="794" spans="1:15" x14ac:dyDescent="0.25">
      <c r="A794" s="279"/>
      <c r="B794" s="279"/>
      <c r="C794" s="279"/>
      <c r="D794" s="279"/>
      <c r="E794" s="279"/>
      <c r="F794" s="279" t="s">
        <v>383</v>
      </c>
      <c r="G794" s="280">
        <v>43501</v>
      </c>
      <c r="H794" s="279" t="s">
        <v>1476</v>
      </c>
      <c r="I794" s="282" t="s">
        <v>1102</v>
      </c>
      <c r="J794" s="279" t="s">
        <v>391</v>
      </c>
      <c r="K794" s="279" t="s">
        <v>1505</v>
      </c>
      <c r="L794" s="279" t="s">
        <v>130</v>
      </c>
      <c r="M794" s="259">
        <v>14.72</v>
      </c>
      <c r="N794" s="259"/>
      <c r="O794" s="259">
        <v>667.18</v>
      </c>
    </row>
    <row r="795" spans="1:15" ht="15.75" thickBot="1" x14ac:dyDescent="0.3">
      <c r="A795" s="279"/>
      <c r="B795" s="279"/>
      <c r="C795" s="279"/>
      <c r="D795" s="279"/>
      <c r="E795" s="279"/>
      <c r="F795" s="279" t="s">
        <v>383</v>
      </c>
      <c r="G795" s="280">
        <v>43521</v>
      </c>
      <c r="H795" s="279" t="s">
        <v>1473</v>
      </c>
      <c r="I795" s="282" t="s">
        <v>1102</v>
      </c>
      <c r="J795" s="279" t="s">
        <v>391</v>
      </c>
      <c r="K795" s="279" t="s">
        <v>1169</v>
      </c>
      <c r="L795" s="279" t="s">
        <v>109</v>
      </c>
      <c r="M795" s="260">
        <v>93.24</v>
      </c>
      <c r="N795" s="260"/>
      <c r="O795" s="260">
        <v>760.42</v>
      </c>
    </row>
    <row r="796" spans="1:15" x14ac:dyDescent="0.25">
      <c r="A796" s="279"/>
      <c r="B796" s="279"/>
      <c r="C796" s="279" t="s">
        <v>631</v>
      </c>
      <c r="D796" s="279"/>
      <c r="E796" s="279"/>
      <c r="F796" s="279"/>
      <c r="G796" s="280"/>
      <c r="H796" s="279"/>
      <c r="I796" s="281"/>
      <c r="J796" s="279"/>
      <c r="K796" s="279"/>
      <c r="L796" s="279"/>
      <c r="M796" s="259">
        <f>ROUND(SUM(M793:M795),5)</f>
        <v>107.96</v>
      </c>
      <c r="N796" s="259">
        <f>ROUND(SUM(N793:N795),5)</f>
        <v>0</v>
      </c>
      <c r="O796" s="259">
        <f>O795</f>
        <v>760.42</v>
      </c>
    </row>
    <row r="797" spans="1:15" x14ac:dyDescent="0.25">
      <c r="A797" s="258"/>
      <c r="B797" s="258"/>
      <c r="C797" s="258" t="s">
        <v>134</v>
      </c>
      <c r="D797" s="258"/>
      <c r="E797" s="258"/>
      <c r="F797" s="258"/>
      <c r="G797" s="276"/>
      <c r="H797" s="258"/>
      <c r="I797" s="277"/>
      <c r="J797" s="258"/>
      <c r="K797" s="258"/>
      <c r="L797" s="258"/>
      <c r="M797" s="278"/>
      <c r="N797" s="278"/>
      <c r="O797" s="278">
        <v>9906.32</v>
      </c>
    </row>
    <row r="798" spans="1:15" x14ac:dyDescent="0.25">
      <c r="A798" s="279"/>
      <c r="B798" s="279"/>
      <c r="C798" s="279"/>
      <c r="D798" s="279"/>
      <c r="E798" s="279"/>
      <c r="F798" s="279" t="s">
        <v>383</v>
      </c>
      <c r="G798" s="280">
        <v>43521</v>
      </c>
      <c r="H798" s="279" t="s">
        <v>1473</v>
      </c>
      <c r="I798" s="282" t="s">
        <v>1102</v>
      </c>
      <c r="J798" s="279" t="s">
        <v>357</v>
      </c>
      <c r="K798" s="279" t="s">
        <v>1496</v>
      </c>
      <c r="L798" s="279" t="s">
        <v>109</v>
      </c>
      <c r="M798" s="259"/>
      <c r="N798" s="259">
        <v>409.21</v>
      </c>
      <c r="O798" s="259">
        <v>9497.11</v>
      </c>
    </row>
    <row r="799" spans="1:15" ht="15.75" thickBot="1" x14ac:dyDescent="0.3">
      <c r="A799" s="279"/>
      <c r="B799" s="279"/>
      <c r="C799" s="279"/>
      <c r="D799" s="279"/>
      <c r="E799" s="279"/>
      <c r="F799" s="279" t="s">
        <v>461</v>
      </c>
      <c r="G799" s="280">
        <v>43524</v>
      </c>
      <c r="H799" s="279" t="s">
        <v>1191</v>
      </c>
      <c r="I799" s="281"/>
      <c r="J799" s="279" t="s">
        <v>357</v>
      </c>
      <c r="K799" s="279" t="s">
        <v>1169</v>
      </c>
      <c r="L799" s="279" t="s">
        <v>324</v>
      </c>
      <c r="M799" s="260">
        <v>1834.62</v>
      </c>
      <c r="N799" s="260"/>
      <c r="O799" s="260">
        <v>11331.73</v>
      </c>
    </row>
    <row r="800" spans="1:15" x14ac:dyDescent="0.25">
      <c r="A800" s="279"/>
      <c r="B800" s="279"/>
      <c r="C800" s="279" t="s">
        <v>632</v>
      </c>
      <c r="D800" s="279"/>
      <c r="E800" s="279"/>
      <c r="F800" s="279"/>
      <c r="G800" s="280"/>
      <c r="H800" s="279"/>
      <c r="I800" s="281"/>
      <c r="J800" s="279"/>
      <c r="K800" s="279"/>
      <c r="L800" s="279"/>
      <c r="M800" s="259">
        <f>ROUND(SUM(M797:M799),5)</f>
        <v>1834.62</v>
      </c>
      <c r="N800" s="259">
        <f>ROUND(SUM(N797:N799),5)</f>
        <v>409.21</v>
      </c>
      <c r="O800" s="259">
        <f>O799</f>
        <v>11331.73</v>
      </c>
    </row>
    <row r="801" spans="1:15" x14ac:dyDescent="0.25">
      <c r="A801" s="258"/>
      <c r="B801" s="258"/>
      <c r="C801" s="258" t="s">
        <v>135</v>
      </c>
      <c r="D801" s="258"/>
      <c r="E801" s="258"/>
      <c r="F801" s="258"/>
      <c r="G801" s="276"/>
      <c r="H801" s="258"/>
      <c r="I801" s="277"/>
      <c r="J801" s="258"/>
      <c r="K801" s="258"/>
      <c r="L801" s="258"/>
      <c r="M801" s="278"/>
      <c r="N801" s="278"/>
      <c r="O801" s="278">
        <v>83.6</v>
      </c>
    </row>
    <row r="802" spans="1:15" x14ac:dyDescent="0.25">
      <c r="A802" s="279"/>
      <c r="B802" s="279"/>
      <c r="C802" s="279"/>
      <c r="D802" s="279"/>
      <c r="E802" s="279"/>
      <c r="F802" s="279" t="s">
        <v>383</v>
      </c>
      <c r="G802" s="280">
        <v>43501</v>
      </c>
      <c r="H802" s="279" t="s">
        <v>1476</v>
      </c>
      <c r="I802" s="282" t="s">
        <v>1102</v>
      </c>
      <c r="J802" s="279" t="s">
        <v>391</v>
      </c>
      <c r="K802" s="279" t="s">
        <v>1169</v>
      </c>
      <c r="L802" s="279" t="s">
        <v>130</v>
      </c>
      <c r="M802" s="259">
        <v>15.63</v>
      </c>
      <c r="N802" s="259"/>
      <c r="O802" s="259">
        <v>99.23</v>
      </c>
    </row>
    <row r="803" spans="1:15" ht="15.75" thickBot="1" x14ac:dyDescent="0.3">
      <c r="A803" s="279"/>
      <c r="B803" s="279"/>
      <c r="C803" s="279"/>
      <c r="D803" s="279"/>
      <c r="E803" s="279"/>
      <c r="F803" s="279" t="s">
        <v>383</v>
      </c>
      <c r="G803" s="280">
        <v>43521</v>
      </c>
      <c r="H803" s="279" t="s">
        <v>1473</v>
      </c>
      <c r="I803" s="282" t="s">
        <v>1102</v>
      </c>
      <c r="J803" s="279" t="s">
        <v>391</v>
      </c>
      <c r="K803" s="279" t="s">
        <v>1169</v>
      </c>
      <c r="L803" s="279" t="s">
        <v>109</v>
      </c>
      <c r="M803" s="260">
        <v>89.3</v>
      </c>
      <c r="N803" s="260"/>
      <c r="O803" s="260">
        <v>188.53</v>
      </c>
    </row>
    <row r="804" spans="1:15" x14ac:dyDescent="0.25">
      <c r="A804" s="279"/>
      <c r="B804" s="279"/>
      <c r="C804" s="279" t="s">
        <v>633</v>
      </c>
      <c r="D804" s="279"/>
      <c r="E804" s="279"/>
      <c r="F804" s="279"/>
      <c r="G804" s="280"/>
      <c r="H804" s="279"/>
      <c r="I804" s="281"/>
      <c r="J804" s="279"/>
      <c r="K804" s="279"/>
      <c r="L804" s="279"/>
      <c r="M804" s="259">
        <f>ROUND(SUM(M801:M803),5)</f>
        <v>104.93</v>
      </c>
      <c r="N804" s="259">
        <f>ROUND(SUM(N801:N803),5)</f>
        <v>0</v>
      </c>
      <c r="O804" s="259">
        <f>O803</f>
        <v>188.53</v>
      </c>
    </row>
    <row r="805" spans="1:15" x14ac:dyDescent="0.25">
      <c r="A805" s="258"/>
      <c r="B805" s="258"/>
      <c r="C805" s="258" t="s">
        <v>136</v>
      </c>
      <c r="D805" s="258"/>
      <c r="E805" s="258"/>
      <c r="F805" s="258"/>
      <c r="G805" s="276"/>
      <c r="H805" s="258"/>
      <c r="I805" s="277"/>
      <c r="J805" s="258"/>
      <c r="K805" s="258"/>
      <c r="L805" s="258"/>
      <c r="M805" s="278"/>
      <c r="N805" s="278"/>
      <c r="O805" s="278">
        <v>210.09</v>
      </c>
    </row>
    <row r="806" spans="1:15" ht="15.75" thickBot="1" x14ac:dyDescent="0.3">
      <c r="A806" s="249"/>
      <c r="B806" s="249"/>
      <c r="C806" s="249"/>
      <c r="D806" s="249"/>
      <c r="E806" s="279"/>
      <c r="F806" s="279" t="s">
        <v>383</v>
      </c>
      <c r="G806" s="280">
        <v>43504</v>
      </c>
      <c r="H806" s="279" t="s">
        <v>1347</v>
      </c>
      <c r="I806" s="282" t="s">
        <v>1102</v>
      </c>
      <c r="J806" s="279" t="s">
        <v>1053</v>
      </c>
      <c r="K806" s="279" t="s">
        <v>1051</v>
      </c>
      <c r="L806" s="279" t="s">
        <v>117</v>
      </c>
      <c r="M806" s="260">
        <v>36.15</v>
      </c>
      <c r="N806" s="260"/>
      <c r="O806" s="260">
        <v>246.24</v>
      </c>
    </row>
    <row r="807" spans="1:15" x14ac:dyDescent="0.25">
      <c r="A807" s="279"/>
      <c r="B807" s="279"/>
      <c r="C807" s="279" t="s">
        <v>634</v>
      </c>
      <c r="D807" s="279"/>
      <c r="E807" s="279"/>
      <c r="F807" s="279"/>
      <c r="G807" s="280"/>
      <c r="H807" s="279"/>
      <c r="I807" s="281"/>
      <c r="J807" s="279"/>
      <c r="K807" s="279"/>
      <c r="L807" s="279"/>
      <c r="M807" s="259">
        <f>ROUND(SUM(M805:M806),5)</f>
        <v>36.15</v>
      </c>
      <c r="N807" s="259">
        <f>ROUND(SUM(N805:N806),5)</f>
        <v>0</v>
      </c>
      <c r="O807" s="259">
        <f>O806</f>
        <v>246.24</v>
      </c>
    </row>
    <row r="808" spans="1:15" x14ac:dyDescent="0.25">
      <c r="A808" s="258"/>
      <c r="B808" s="258"/>
      <c r="C808" s="258" t="s">
        <v>137</v>
      </c>
      <c r="D808" s="258"/>
      <c r="E808" s="258"/>
      <c r="F808" s="258"/>
      <c r="G808" s="276"/>
      <c r="H808" s="258"/>
      <c r="I808" s="277"/>
      <c r="J808" s="258"/>
      <c r="K808" s="258"/>
      <c r="L808" s="258"/>
      <c r="M808" s="278"/>
      <c r="N808" s="278"/>
      <c r="O808" s="278">
        <v>0</v>
      </c>
    </row>
    <row r="809" spans="1:15" x14ac:dyDescent="0.25">
      <c r="A809" s="279"/>
      <c r="B809" s="279"/>
      <c r="C809" s="279" t="s">
        <v>635</v>
      </c>
      <c r="D809" s="279"/>
      <c r="E809" s="279"/>
      <c r="F809" s="279"/>
      <c r="G809" s="280"/>
      <c r="H809" s="279"/>
      <c r="I809" s="281"/>
      <c r="J809" s="279"/>
      <c r="K809" s="279"/>
      <c r="L809" s="279"/>
      <c r="M809" s="259"/>
      <c r="N809" s="259"/>
      <c r="O809" s="259">
        <f>O808</f>
        <v>0</v>
      </c>
    </row>
    <row r="810" spans="1:15" x14ac:dyDescent="0.25">
      <c r="A810" s="258"/>
      <c r="B810" s="258"/>
      <c r="C810" s="258" t="s">
        <v>138</v>
      </c>
      <c r="D810" s="258"/>
      <c r="E810" s="258"/>
      <c r="F810" s="258"/>
      <c r="G810" s="276"/>
      <c r="H810" s="258"/>
      <c r="I810" s="277"/>
      <c r="J810" s="258"/>
      <c r="K810" s="258"/>
      <c r="L810" s="258"/>
      <c r="M810" s="278"/>
      <c r="N810" s="278"/>
      <c r="O810" s="278">
        <v>17442.400000000001</v>
      </c>
    </row>
    <row r="811" spans="1:15" x14ac:dyDescent="0.25">
      <c r="A811" s="258"/>
      <c r="B811" s="258"/>
      <c r="C811" s="258"/>
      <c r="D811" s="258" t="s">
        <v>139</v>
      </c>
      <c r="E811" s="258"/>
      <c r="F811" s="258"/>
      <c r="G811" s="276"/>
      <c r="H811" s="258"/>
      <c r="I811" s="277"/>
      <c r="J811" s="258"/>
      <c r="K811" s="258"/>
      <c r="L811" s="258"/>
      <c r="M811" s="278"/>
      <c r="N811" s="278"/>
      <c r="O811" s="278">
        <v>600</v>
      </c>
    </row>
    <row r="812" spans="1:15" x14ac:dyDescent="0.25">
      <c r="A812" s="279"/>
      <c r="B812" s="279"/>
      <c r="C812" s="279"/>
      <c r="D812" s="279" t="s">
        <v>636</v>
      </c>
      <c r="E812" s="279"/>
      <c r="F812" s="279"/>
      <c r="G812" s="280"/>
      <c r="H812" s="279"/>
      <c r="I812" s="281"/>
      <c r="J812" s="279"/>
      <c r="K812" s="279"/>
      <c r="L812" s="279"/>
      <c r="M812" s="259"/>
      <c r="N812" s="259"/>
      <c r="O812" s="259">
        <f>O811</f>
        <v>600</v>
      </c>
    </row>
    <row r="813" spans="1:15" x14ac:dyDescent="0.25">
      <c r="A813" s="258"/>
      <c r="B813" s="258"/>
      <c r="C813" s="258"/>
      <c r="D813" s="258" t="s">
        <v>140</v>
      </c>
      <c r="E813" s="258"/>
      <c r="F813" s="258"/>
      <c r="G813" s="276"/>
      <c r="H813" s="258"/>
      <c r="I813" s="277"/>
      <c r="J813" s="258"/>
      <c r="K813" s="258"/>
      <c r="L813" s="258"/>
      <c r="M813" s="278"/>
      <c r="N813" s="278"/>
      <c r="O813" s="278">
        <v>550</v>
      </c>
    </row>
    <row r="814" spans="1:15" ht="15.75" thickBot="1" x14ac:dyDescent="0.3">
      <c r="A814" s="249"/>
      <c r="B814" s="249"/>
      <c r="C814" s="249"/>
      <c r="D814" s="249"/>
      <c r="E814" s="279"/>
      <c r="F814" s="279" t="s">
        <v>461</v>
      </c>
      <c r="G814" s="280">
        <v>43503</v>
      </c>
      <c r="H814" s="279" t="s">
        <v>1378</v>
      </c>
      <c r="I814" s="281"/>
      <c r="J814" s="279" t="s">
        <v>1273</v>
      </c>
      <c r="K814" s="279" t="s">
        <v>1274</v>
      </c>
      <c r="L814" s="279" t="s">
        <v>324</v>
      </c>
      <c r="M814" s="260">
        <v>400</v>
      </c>
      <c r="N814" s="260"/>
      <c r="O814" s="260">
        <v>950</v>
      </c>
    </row>
    <row r="815" spans="1:15" x14ac:dyDescent="0.25">
      <c r="A815" s="279"/>
      <c r="B815" s="279"/>
      <c r="C815" s="279"/>
      <c r="D815" s="279" t="s">
        <v>637</v>
      </c>
      <c r="E815" s="279"/>
      <c r="F815" s="279"/>
      <c r="G815" s="280"/>
      <c r="H815" s="279"/>
      <c r="I815" s="281"/>
      <c r="J815" s="279"/>
      <c r="K815" s="279"/>
      <c r="L815" s="279"/>
      <c r="M815" s="259">
        <f>ROUND(SUM(M813:M814),5)</f>
        <v>400</v>
      </c>
      <c r="N815" s="259">
        <f>ROUND(SUM(N813:N814),5)</f>
        <v>0</v>
      </c>
      <c r="O815" s="259">
        <f>O814</f>
        <v>950</v>
      </c>
    </row>
    <row r="816" spans="1:15" x14ac:dyDescent="0.25">
      <c r="A816" s="258"/>
      <c r="B816" s="258"/>
      <c r="C816" s="258"/>
      <c r="D816" s="258" t="s">
        <v>141</v>
      </c>
      <c r="E816" s="258"/>
      <c r="F816" s="258"/>
      <c r="G816" s="276"/>
      <c r="H816" s="258"/>
      <c r="I816" s="277"/>
      <c r="J816" s="258"/>
      <c r="K816" s="258"/>
      <c r="L816" s="258"/>
      <c r="M816" s="278"/>
      <c r="N816" s="278"/>
      <c r="O816" s="278">
        <v>16204.65</v>
      </c>
    </row>
    <row r="817" spans="1:15" ht="15.75" thickBot="1" x14ac:dyDescent="0.3">
      <c r="A817" s="249"/>
      <c r="B817" s="249"/>
      <c r="C817" s="249"/>
      <c r="D817" s="249"/>
      <c r="E817" s="279"/>
      <c r="F817" s="279" t="s">
        <v>461</v>
      </c>
      <c r="G817" s="280">
        <v>43497</v>
      </c>
      <c r="H817" s="279" t="s">
        <v>1130</v>
      </c>
      <c r="I817" s="281"/>
      <c r="J817" s="279" t="s">
        <v>1131</v>
      </c>
      <c r="K817" s="279" t="s">
        <v>1159</v>
      </c>
      <c r="L817" s="279" t="s">
        <v>324</v>
      </c>
      <c r="M817" s="260">
        <v>834</v>
      </c>
      <c r="N817" s="260"/>
      <c r="O817" s="260">
        <v>17038.650000000001</v>
      </c>
    </row>
    <row r="818" spans="1:15" x14ac:dyDescent="0.25">
      <c r="A818" s="279"/>
      <c r="B818" s="279"/>
      <c r="C818" s="279"/>
      <c r="D818" s="279" t="s">
        <v>638</v>
      </c>
      <c r="E818" s="279"/>
      <c r="F818" s="279"/>
      <c r="G818" s="280"/>
      <c r="H818" s="279"/>
      <c r="I818" s="281"/>
      <c r="J818" s="279"/>
      <c r="K818" s="279"/>
      <c r="L818" s="279"/>
      <c r="M818" s="259">
        <f>ROUND(SUM(M816:M817),5)</f>
        <v>834</v>
      </c>
      <c r="N818" s="259">
        <f>ROUND(SUM(N816:N817),5)</f>
        <v>0</v>
      </c>
      <c r="O818" s="259">
        <f>O817</f>
        <v>17038.650000000001</v>
      </c>
    </row>
    <row r="819" spans="1:15" x14ac:dyDescent="0.25">
      <c r="A819" s="258"/>
      <c r="B819" s="258"/>
      <c r="C819" s="258"/>
      <c r="D819" s="258" t="s">
        <v>142</v>
      </c>
      <c r="E819" s="258"/>
      <c r="F819" s="258"/>
      <c r="G819" s="276"/>
      <c r="H819" s="258"/>
      <c r="I819" s="277"/>
      <c r="J819" s="258"/>
      <c r="K819" s="258"/>
      <c r="L819" s="258"/>
      <c r="M819" s="278"/>
      <c r="N819" s="278"/>
      <c r="O819" s="278">
        <v>87.75</v>
      </c>
    </row>
    <row r="820" spans="1:15" x14ac:dyDescent="0.25">
      <c r="A820" s="279"/>
      <c r="B820" s="279"/>
      <c r="C820" s="279"/>
      <c r="D820" s="279"/>
      <c r="E820" s="279"/>
      <c r="F820" s="279" t="s">
        <v>461</v>
      </c>
      <c r="G820" s="280">
        <v>43497</v>
      </c>
      <c r="H820" s="279" t="s">
        <v>1354</v>
      </c>
      <c r="I820" s="281"/>
      <c r="J820" s="279" t="s">
        <v>1270</v>
      </c>
      <c r="K820" s="279" t="s">
        <v>1271</v>
      </c>
      <c r="L820" s="279" t="s">
        <v>324</v>
      </c>
      <c r="M820" s="259">
        <v>9.85</v>
      </c>
      <c r="N820" s="259"/>
      <c r="O820" s="259">
        <v>97.6</v>
      </c>
    </row>
    <row r="821" spans="1:15" ht="15.75" thickBot="1" x14ac:dyDescent="0.3">
      <c r="A821" s="279"/>
      <c r="B821" s="279"/>
      <c r="C821" s="279"/>
      <c r="D821" s="279"/>
      <c r="E821" s="279"/>
      <c r="F821" s="279" t="s">
        <v>461</v>
      </c>
      <c r="G821" s="280">
        <v>43503</v>
      </c>
      <c r="H821" s="279" t="s">
        <v>1379</v>
      </c>
      <c r="I821" s="281"/>
      <c r="J821" s="279" t="s">
        <v>1327</v>
      </c>
      <c r="K821" s="279" t="s">
        <v>1380</v>
      </c>
      <c r="L821" s="279" t="s">
        <v>324</v>
      </c>
      <c r="M821" s="260">
        <v>900</v>
      </c>
      <c r="N821" s="260"/>
      <c r="O821" s="260">
        <v>997.6</v>
      </c>
    </row>
    <row r="822" spans="1:15" x14ac:dyDescent="0.25">
      <c r="A822" s="279"/>
      <c r="B822" s="279"/>
      <c r="C822" s="279"/>
      <c r="D822" s="279" t="s">
        <v>639</v>
      </c>
      <c r="E822" s="279"/>
      <c r="F822" s="279"/>
      <c r="G822" s="280"/>
      <c r="H822" s="279"/>
      <c r="I822" s="281"/>
      <c r="J822" s="279"/>
      <c r="K822" s="279"/>
      <c r="L822" s="279"/>
      <c r="M822" s="259">
        <f>ROUND(SUM(M819:M821),5)</f>
        <v>909.85</v>
      </c>
      <c r="N822" s="259">
        <f>ROUND(SUM(N819:N821),5)</f>
        <v>0</v>
      </c>
      <c r="O822" s="259">
        <f>O821</f>
        <v>997.6</v>
      </c>
    </row>
    <row r="823" spans="1:15" x14ac:dyDescent="0.25">
      <c r="A823" s="258"/>
      <c r="B823" s="258"/>
      <c r="C823" s="258"/>
      <c r="D823" s="258" t="s">
        <v>143</v>
      </c>
      <c r="E823" s="258"/>
      <c r="F823" s="258"/>
      <c r="G823" s="276"/>
      <c r="H823" s="258"/>
      <c r="I823" s="277"/>
      <c r="J823" s="258"/>
      <c r="K823" s="258"/>
      <c r="L823" s="258"/>
      <c r="M823" s="278"/>
      <c r="N823" s="278"/>
      <c r="O823" s="278">
        <v>0</v>
      </c>
    </row>
    <row r="824" spans="1:15" x14ac:dyDescent="0.25">
      <c r="A824" s="279"/>
      <c r="B824" s="279"/>
      <c r="C824" s="279"/>
      <c r="D824" s="279" t="s">
        <v>640</v>
      </c>
      <c r="E824" s="279"/>
      <c r="F824" s="279"/>
      <c r="G824" s="280"/>
      <c r="H824" s="279"/>
      <c r="I824" s="281"/>
      <c r="J824" s="279"/>
      <c r="K824" s="279"/>
      <c r="L824" s="279"/>
      <c r="M824" s="259"/>
      <c r="N824" s="259"/>
      <c r="O824" s="259">
        <f>O823</f>
        <v>0</v>
      </c>
    </row>
    <row r="825" spans="1:15" x14ac:dyDescent="0.25">
      <c r="A825" s="258"/>
      <c r="B825" s="258"/>
      <c r="C825" s="258"/>
      <c r="D825" s="258" t="s">
        <v>641</v>
      </c>
      <c r="E825" s="258"/>
      <c r="F825" s="258"/>
      <c r="G825" s="276"/>
      <c r="H825" s="258"/>
      <c r="I825" s="277"/>
      <c r="J825" s="258"/>
      <c r="K825" s="258"/>
      <c r="L825" s="258"/>
      <c r="M825" s="278"/>
      <c r="N825" s="278"/>
      <c r="O825" s="278">
        <v>0</v>
      </c>
    </row>
    <row r="826" spans="1:15" x14ac:dyDescent="0.25">
      <c r="A826" s="279"/>
      <c r="B826" s="279"/>
      <c r="C826" s="279"/>
      <c r="D826" s="279" t="s">
        <v>642</v>
      </c>
      <c r="E826" s="279"/>
      <c r="F826" s="279"/>
      <c r="G826" s="280"/>
      <c r="H826" s="279"/>
      <c r="I826" s="281"/>
      <c r="J826" s="279"/>
      <c r="K826" s="279"/>
      <c r="L826" s="279"/>
      <c r="M826" s="259"/>
      <c r="N826" s="259"/>
      <c r="O826" s="259">
        <f>O825</f>
        <v>0</v>
      </c>
    </row>
    <row r="827" spans="1:15" x14ac:dyDescent="0.25">
      <c r="A827" s="258"/>
      <c r="B827" s="258"/>
      <c r="C827" s="258"/>
      <c r="D827" s="258" t="s">
        <v>144</v>
      </c>
      <c r="E827" s="258"/>
      <c r="F827" s="258"/>
      <c r="G827" s="276"/>
      <c r="H827" s="258"/>
      <c r="I827" s="277"/>
      <c r="J827" s="258"/>
      <c r="K827" s="258"/>
      <c r="L827" s="258"/>
      <c r="M827" s="278"/>
      <c r="N827" s="278"/>
      <c r="O827" s="278">
        <v>0</v>
      </c>
    </row>
    <row r="828" spans="1:15" x14ac:dyDescent="0.25">
      <c r="A828" s="279"/>
      <c r="B828" s="279"/>
      <c r="C828" s="279"/>
      <c r="D828" s="279" t="s">
        <v>643</v>
      </c>
      <c r="E828" s="279"/>
      <c r="F828" s="279"/>
      <c r="G828" s="280"/>
      <c r="H828" s="279"/>
      <c r="I828" s="281"/>
      <c r="J828" s="279"/>
      <c r="K828" s="279"/>
      <c r="L828" s="279"/>
      <c r="M828" s="259"/>
      <c r="N828" s="259"/>
      <c r="O828" s="259">
        <f>O827</f>
        <v>0</v>
      </c>
    </row>
    <row r="829" spans="1:15" x14ac:dyDescent="0.25">
      <c r="A829" s="258"/>
      <c r="B829" s="258"/>
      <c r="C829" s="258"/>
      <c r="D829" s="258" t="s">
        <v>145</v>
      </c>
      <c r="E829" s="258"/>
      <c r="F829" s="258"/>
      <c r="G829" s="276"/>
      <c r="H829" s="258"/>
      <c r="I829" s="277"/>
      <c r="J829" s="258"/>
      <c r="K829" s="258"/>
      <c r="L829" s="258"/>
      <c r="M829" s="278"/>
      <c r="N829" s="278"/>
      <c r="O829" s="278">
        <v>0</v>
      </c>
    </row>
    <row r="830" spans="1:15" ht="15.75" thickBot="1" x14ac:dyDescent="0.3">
      <c r="A830" s="279"/>
      <c r="B830" s="279"/>
      <c r="C830" s="279"/>
      <c r="D830" s="279" t="s">
        <v>644</v>
      </c>
      <c r="E830" s="279"/>
      <c r="F830" s="279"/>
      <c r="G830" s="280"/>
      <c r="H830" s="279"/>
      <c r="I830" s="281"/>
      <c r="J830" s="279"/>
      <c r="K830" s="279"/>
      <c r="L830" s="279"/>
      <c r="M830" s="260"/>
      <c r="N830" s="260"/>
      <c r="O830" s="260">
        <f>O829</f>
        <v>0</v>
      </c>
    </row>
    <row r="831" spans="1:15" x14ac:dyDescent="0.25">
      <c r="A831" s="279"/>
      <c r="B831" s="279"/>
      <c r="C831" s="279" t="s">
        <v>146</v>
      </c>
      <c r="D831" s="279"/>
      <c r="E831" s="279"/>
      <c r="F831" s="279"/>
      <c r="G831" s="280"/>
      <c r="H831" s="279"/>
      <c r="I831" s="281"/>
      <c r="J831" s="279"/>
      <c r="K831" s="279"/>
      <c r="L831" s="279"/>
      <c r="M831" s="259">
        <f>ROUND(M812+M815+M818+M822+M824+M826+M828+M830,5)</f>
        <v>2143.85</v>
      </c>
      <c r="N831" s="259">
        <f>ROUND(N812+N815+N818+N822+N824+N826+N828+N830,5)</f>
        <v>0</v>
      </c>
      <c r="O831" s="259">
        <f>ROUND(O812+O815+O818+O822+O824+O826+O828+O830,5)</f>
        <v>19586.25</v>
      </c>
    </row>
    <row r="832" spans="1:15" x14ac:dyDescent="0.25">
      <c r="A832" s="258"/>
      <c r="B832" s="258"/>
      <c r="C832" s="258" t="s">
        <v>645</v>
      </c>
      <c r="D832" s="258"/>
      <c r="E832" s="258"/>
      <c r="F832" s="258"/>
      <c r="G832" s="276"/>
      <c r="H832" s="258"/>
      <c r="I832" s="277"/>
      <c r="J832" s="258"/>
      <c r="K832" s="258"/>
      <c r="L832" s="258"/>
      <c r="M832" s="278"/>
      <c r="N832" s="278"/>
      <c r="O832" s="278">
        <v>0</v>
      </c>
    </row>
    <row r="833" spans="1:15" x14ac:dyDescent="0.25">
      <c r="A833" s="279"/>
      <c r="B833" s="279"/>
      <c r="C833" s="279" t="s">
        <v>646</v>
      </c>
      <c r="D833" s="279"/>
      <c r="E833" s="279"/>
      <c r="F833" s="279"/>
      <c r="G833" s="280"/>
      <c r="H833" s="279"/>
      <c r="I833" s="281"/>
      <c r="J833" s="279"/>
      <c r="K833" s="279"/>
      <c r="L833" s="279"/>
      <c r="M833" s="259"/>
      <c r="N833" s="259"/>
      <c r="O833" s="259">
        <f>O832</f>
        <v>0</v>
      </c>
    </row>
    <row r="834" spans="1:15" x14ac:dyDescent="0.25">
      <c r="A834" s="258"/>
      <c r="B834" s="258"/>
      <c r="C834" s="258" t="s">
        <v>147</v>
      </c>
      <c r="D834" s="258"/>
      <c r="E834" s="258"/>
      <c r="F834" s="258"/>
      <c r="G834" s="276"/>
      <c r="H834" s="258"/>
      <c r="I834" s="277"/>
      <c r="J834" s="258"/>
      <c r="K834" s="258"/>
      <c r="L834" s="258"/>
      <c r="M834" s="278"/>
      <c r="N834" s="278"/>
      <c r="O834" s="278">
        <v>366.93</v>
      </c>
    </row>
    <row r="835" spans="1:15" x14ac:dyDescent="0.25">
      <c r="A835" s="279"/>
      <c r="B835" s="279"/>
      <c r="C835" s="279" t="s">
        <v>647</v>
      </c>
      <c r="D835" s="279"/>
      <c r="E835" s="279"/>
      <c r="F835" s="279"/>
      <c r="G835" s="280"/>
      <c r="H835" s="279"/>
      <c r="I835" s="281"/>
      <c r="J835" s="279"/>
      <c r="K835" s="279"/>
      <c r="L835" s="279"/>
      <c r="M835" s="259"/>
      <c r="N835" s="259"/>
      <c r="O835" s="259">
        <f>O834</f>
        <v>366.93</v>
      </c>
    </row>
    <row r="836" spans="1:15" x14ac:dyDescent="0.25">
      <c r="A836" s="258"/>
      <c r="B836" s="258"/>
      <c r="C836" s="258" t="s">
        <v>648</v>
      </c>
      <c r="D836" s="258"/>
      <c r="E836" s="258"/>
      <c r="F836" s="258"/>
      <c r="G836" s="276"/>
      <c r="H836" s="258"/>
      <c r="I836" s="277"/>
      <c r="J836" s="258"/>
      <c r="K836" s="258"/>
      <c r="L836" s="258"/>
      <c r="M836" s="278"/>
      <c r="N836" s="278"/>
      <c r="O836" s="278">
        <v>0</v>
      </c>
    </row>
    <row r="837" spans="1:15" x14ac:dyDescent="0.25">
      <c r="A837" s="279"/>
      <c r="B837" s="279"/>
      <c r="C837" s="279" t="s">
        <v>649</v>
      </c>
      <c r="D837" s="279"/>
      <c r="E837" s="279"/>
      <c r="F837" s="279"/>
      <c r="G837" s="280"/>
      <c r="H837" s="279"/>
      <c r="I837" s="281"/>
      <c r="J837" s="279"/>
      <c r="K837" s="279"/>
      <c r="L837" s="279"/>
      <c r="M837" s="259"/>
      <c r="N837" s="259"/>
      <c r="O837" s="259">
        <f>O836</f>
        <v>0</v>
      </c>
    </row>
    <row r="838" spans="1:15" x14ac:dyDescent="0.25">
      <c r="A838" s="258"/>
      <c r="B838" s="258"/>
      <c r="C838" s="258" t="s">
        <v>148</v>
      </c>
      <c r="D838" s="258"/>
      <c r="E838" s="258"/>
      <c r="F838" s="258"/>
      <c r="G838" s="276"/>
      <c r="H838" s="258"/>
      <c r="I838" s="277"/>
      <c r="J838" s="258"/>
      <c r="K838" s="258"/>
      <c r="L838" s="258"/>
      <c r="M838" s="278"/>
      <c r="N838" s="278"/>
      <c r="O838" s="278">
        <v>1667.5</v>
      </c>
    </row>
    <row r="839" spans="1:15" x14ac:dyDescent="0.25">
      <c r="A839" s="279"/>
      <c r="B839" s="279"/>
      <c r="C839" s="279" t="s">
        <v>650</v>
      </c>
      <c r="D839" s="279"/>
      <c r="E839" s="279"/>
      <c r="F839" s="279"/>
      <c r="G839" s="280"/>
      <c r="H839" s="279"/>
      <c r="I839" s="281"/>
      <c r="J839" s="279"/>
      <c r="K839" s="279"/>
      <c r="L839" s="279"/>
      <c r="M839" s="259"/>
      <c r="N839" s="259"/>
      <c r="O839" s="259">
        <f>O838</f>
        <v>1667.5</v>
      </c>
    </row>
    <row r="840" spans="1:15" x14ac:dyDescent="0.25">
      <c r="A840" s="258"/>
      <c r="B840" s="258"/>
      <c r="C840" s="258" t="s">
        <v>651</v>
      </c>
      <c r="D840" s="258"/>
      <c r="E840" s="258"/>
      <c r="F840" s="258"/>
      <c r="G840" s="276"/>
      <c r="H840" s="258"/>
      <c r="I840" s="277"/>
      <c r="J840" s="258"/>
      <c r="K840" s="258"/>
      <c r="L840" s="258"/>
      <c r="M840" s="278"/>
      <c r="N840" s="278"/>
      <c r="O840" s="278">
        <v>0</v>
      </c>
    </row>
    <row r="841" spans="1:15" ht="15.75" thickBot="1" x14ac:dyDescent="0.3">
      <c r="A841" s="279"/>
      <c r="B841" s="279"/>
      <c r="C841" s="279" t="s">
        <v>652</v>
      </c>
      <c r="D841" s="279"/>
      <c r="E841" s="279"/>
      <c r="F841" s="279"/>
      <c r="G841" s="280"/>
      <c r="H841" s="279"/>
      <c r="I841" s="281"/>
      <c r="J841" s="279"/>
      <c r="K841" s="279"/>
      <c r="L841" s="279"/>
      <c r="M841" s="260"/>
      <c r="N841" s="260"/>
      <c r="O841" s="260">
        <f>O840</f>
        <v>0</v>
      </c>
    </row>
    <row r="842" spans="1:15" x14ac:dyDescent="0.25">
      <c r="A842" s="279"/>
      <c r="B842" s="279" t="s">
        <v>149</v>
      </c>
      <c r="C842" s="279"/>
      <c r="D842" s="279"/>
      <c r="E842" s="279"/>
      <c r="F842" s="279"/>
      <c r="G842" s="280"/>
      <c r="H842" s="279"/>
      <c r="I842" s="281"/>
      <c r="J842" s="279"/>
      <c r="K842" s="279"/>
      <c r="L842" s="279"/>
      <c r="M842" s="259">
        <f>ROUND(M777+M780+M784+M786+M788+M792+M796+M800+M804+M807+M809+M831+M833+M835+M837+M839+M841,5)</f>
        <v>12418.73</v>
      </c>
      <c r="N842" s="259">
        <f>ROUND(N777+N780+N784+N786+N788+N792+N796+N800+N804+N807+N809+N831+N833+N835+N837+N839+N841,5)</f>
        <v>409.21</v>
      </c>
      <c r="O842" s="259">
        <f>ROUND(O777+O780+O784+O786+O788+O792+O796+O800+O804+O807+O809+O831+O833+O835+O837+O839+O841,5)</f>
        <v>92839.88</v>
      </c>
    </row>
    <row r="843" spans="1:15" x14ac:dyDescent="0.25">
      <c r="A843" s="258"/>
      <c r="B843" s="258" t="s">
        <v>150</v>
      </c>
      <c r="C843" s="258"/>
      <c r="D843" s="258"/>
      <c r="E843" s="258"/>
      <c r="F843" s="258"/>
      <c r="G843" s="276"/>
      <c r="H843" s="258"/>
      <c r="I843" s="277"/>
      <c r="J843" s="258"/>
      <c r="K843" s="258"/>
      <c r="L843" s="258"/>
      <c r="M843" s="278"/>
      <c r="N843" s="278"/>
      <c r="O843" s="278">
        <v>163343.4</v>
      </c>
    </row>
    <row r="844" spans="1:15" x14ac:dyDescent="0.25">
      <c r="A844" s="258"/>
      <c r="B844" s="258"/>
      <c r="C844" s="258" t="s">
        <v>653</v>
      </c>
      <c r="D844" s="258"/>
      <c r="E844" s="258"/>
      <c r="F844" s="258"/>
      <c r="G844" s="276"/>
      <c r="H844" s="258"/>
      <c r="I844" s="277"/>
      <c r="J844" s="258"/>
      <c r="K844" s="258"/>
      <c r="L844" s="258"/>
      <c r="M844" s="278"/>
      <c r="N844" s="278"/>
      <c r="O844" s="278">
        <v>0</v>
      </c>
    </row>
    <row r="845" spans="1:15" x14ac:dyDescent="0.25">
      <c r="A845" s="279"/>
      <c r="B845" s="279"/>
      <c r="C845" s="279" t="s">
        <v>654</v>
      </c>
      <c r="D845" s="279"/>
      <c r="E845" s="279"/>
      <c r="F845" s="279"/>
      <c r="G845" s="280"/>
      <c r="H845" s="279"/>
      <c r="I845" s="281"/>
      <c r="J845" s="279"/>
      <c r="K845" s="279"/>
      <c r="L845" s="279"/>
      <c r="M845" s="259"/>
      <c r="N845" s="259"/>
      <c r="O845" s="259">
        <f>O844</f>
        <v>0</v>
      </c>
    </row>
    <row r="846" spans="1:15" x14ac:dyDescent="0.25">
      <c r="A846" s="258"/>
      <c r="B846" s="258"/>
      <c r="C846" s="258" t="s">
        <v>655</v>
      </c>
      <c r="D846" s="258"/>
      <c r="E846" s="258"/>
      <c r="F846" s="258"/>
      <c r="G846" s="276"/>
      <c r="H846" s="258"/>
      <c r="I846" s="277"/>
      <c r="J846" s="258"/>
      <c r="K846" s="258"/>
      <c r="L846" s="258"/>
      <c r="M846" s="278"/>
      <c r="N846" s="278"/>
      <c r="O846" s="278">
        <v>0</v>
      </c>
    </row>
    <row r="847" spans="1:15" x14ac:dyDescent="0.25">
      <c r="A847" s="279"/>
      <c r="B847" s="279"/>
      <c r="C847" s="279" t="s">
        <v>656</v>
      </c>
      <c r="D847" s="279"/>
      <c r="E847" s="279"/>
      <c r="F847" s="279"/>
      <c r="G847" s="280"/>
      <c r="H847" s="279"/>
      <c r="I847" s="281"/>
      <c r="J847" s="279"/>
      <c r="K847" s="279"/>
      <c r="L847" s="279"/>
      <c r="M847" s="259"/>
      <c r="N847" s="259"/>
      <c r="O847" s="259">
        <f>O846</f>
        <v>0</v>
      </c>
    </row>
    <row r="848" spans="1:15" x14ac:dyDescent="0.25">
      <c r="A848" s="258"/>
      <c r="B848" s="258"/>
      <c r="C848" s="258" t="s">
        <v>151</v>
      </c>
      <c r="D848" s="258"/>
      <c r="E848" s="258"/>
      <c r="F848" s="258"/>
      <c r="G848" s="276"/>
      <c r="H848" s="258"/>
      <c r="I848" s="277"/>
      <c r="J848" s="258"/>
      <c r="K848" s="258"/>
      <c r="L848" s="258"/>
      <c r="M848" s="278"/>
      <c r="N848" s="278"/>
      <c r="O848" s="278">
        <v>129528.3</v>
      </c>
    </row>
    <row r="849" spans="1:15" ht="15.75" thickBot="1" x14ac:dyDescent="0.3">
      <c r="A849" s="249"/>
      <c r="B849" s="249"/>
      <c r="C849" s="249"/>
      <c r="D849" s="249"/>
      <c r="E849" s="279"/>
      <c r="F849" s="279" t="s">
        <v>383</v>
      </c>
      <c r="G849" s="280">
        <v>43521</v>
      </c>
      <c r="H849" s="279" t="s">
        <v>1473</v>
      </c>
      <c r="I849" s="282" t="s">
        <v>1102</v>
      </c>
      <c r="J849" s="279" t="s">
        <v>391</v>
      </c>
      <c r="K849" s="279" t="s">
        <v>1497</v>
      </c>
      <c r="L849" s="279" t="s">
        <v>109</v>
      </c>
      <c r="M849" s="260">
        <v>16996.91</v>
      </c>
      <c r="N849" s="260"/>
      <c r="O849" s="260">
        <v>146525.21</v>
      </c>
    </row>
    <row r="850" spans="1:15" x14ac:dyDescent="0.25">
      <c r="A850" s="279"/>
      <c r="B850" s="279"/>
      <c r="C850" s="279" t="s">
        <v>657</v>
      </c>
      <c r="D850" s="279"/>
      <c r="E850" s="279"/>
      <c r="F850" s="279"/>
      <c r="G850" s="280"/>
      <c r="H850" s="279"/>
      <c r="I850" s="281"/>
      <c r="J850" s="279"/>
      <c r="K850" s="279"/>
      <c r="L850" s="279"/>
      <c r="M850" s="259">
        <f>ROUND(SUM(M848:M849),5)</f>
        <v>16996.91</v>
      </c>
      <c r="N850" s="259">
        <f>ROUND(SUM(N848:N849),5)</f>
        <v>0</v>
      </c>
      <c r="O850" s="259">
        <f>O849</f>
        <v>146525.21</v>
      </c>
    </row>
    <row r="851" spans="1:15" x14ac:dyDescent="0.25">
      <c r="A851" s="258"/>
      <c r="B851" s="258"/>
      <c r="C851" s="258" t="s">
        <v>152</v>
      </c>
      <c r="D851" s="258"/>
      <c r="E851" s="258"/>
      <c r="F851" s="258"/>
      <c r="G851" s="276"/>
      <c r="H851" s="258"/>
      <c r="I851" s="277"/>
      <c r="J851" s="258"/>
      <c r="K851" s="258"/>
      <c r="L851" s="258"/>
      <c r="M851" s="278"/>
      <c r="N851" s="278"/>
      <c r="O851" s="278">
        <v>84</v>
      </c>
    </row>
    <row r="852" spans="1:15" x14ac:dyDescent="0.25">
      <c r="A852" s="279"/>
      <c r="B852" s="279"/>
      <c r="C852" s="279" t="s">
        <v>658</v>
      </c>
      <c r="D852" s="279"/>
      <c r="E852" s="279"/>
      <c r="F852" s="279"/>
      <c r="G852" s="280"/>
      <c r="H852" s="279"/>
      <c r="I852" s="281"/>
      <c r="J852" s="279"/>
      <c r="K852" s="279"/>
      <c r="L852" s="279"/>
      <c r="M852" s="259"/>
      <c r="N852" s="259"/>
      <c r="O852" s="259">
        <f>O851</f>
        <v>84</v>
      </c>
    </row>
    <row r="853" spans="1:15" x14ac:dyDescent="0.25">
      <c r="A853" s="258"/>
      <c r="B853" s="258"/>
      <c r="C853" s="258" t="s">
        <v>153</v>
      </c>
      <c r="D853" s="258"/>
      <c r="E853" s="258"/>
      <c r="F853" s="258"/>
      <c r="G853" s="276"/>
      <c r="H853" s="258"/>
      <c r="I853" s="277"/>
      <c r="J853" s="258"/>
      <c r="K853" s="258"/>
      <c r="L853" s="258"/>
      <c r="M853" s="278"/>
      <c r="N853" s="278"/>
      <c r="O853" s="278">
        <v>3978.11</v>
      </c>
    </row>
    <row r="854" spans="1:15" x14ac:dyDescent="0.25">
      <c r="A854" s="279"/>
      <c r="B854" s="279"/>
      <c r="C854" s="279"/>
      <c r="D854" s="279"/>
      <c r="E854" s="279"/>
      <c r="F854" s="279" t="s">
        <v>461</v>
      </c>
      <c r="G854" s="280">
        <v>43509</v>
      </c>
      <c r="H854" s="279" t="s">
        <v>1400</v>
      </c>
      <c r="I854" s="281"/>
      <c r="J854" s="279" t="s">
        <v>1036</v>
      </c>
      <c r="K854" s="279" t="s">
        <v>1169</v>
      </c>
      <c r="L854" s="279" t="s">
        <v>324</v>
      </c>
      <c r="M854" s="259">
        <v>1295.26</v>
      </c>
      <c r="N854" s="259"/>
      <c r="O854" s="259">
        <v>5273.37</v>
      </c>
    </row>
    <row r="855" spans="1:15" ht="15.75" thickBot="1" x14ac:dyDescent="0.3">
      <c r="A855" s="279"/>
      <c r="B855" s="279"/>
      <c r="C855" s="279"/>
      <c r="D855" s="279"/>
      <c r="E855" s="279"/>
      <c r="F855" s="279" t="s">
        <v>383</v>
      </c>
      <c r="G855" s="280">
        <v>43521</v>
      </c>
      <c r="H855" s="279" t="s">
        <v>1473</v>
      </c>
      <c r="I855" s="282" t="s">
        <v>1102</v>
      </c>
      <c r="J855" s="279" t="s">
        <v>1036</v>
      </c>
      <c r="K855" s="279" t="s">
        <v>1498</v>
      </c>
      <c r="L855" s="279" t="s">
        <v>109</v>
      </c>
      <c r="M855" s="260"/>
      <c r="N855" s="260">
        <v>507.33</v>
      </c>
      <c r="O855" s="260">
        <v>4766.04</v>
      </c>
    </row>
    <row r="856" spans="1:15" x14ac:dyDescent="0.25">
      <c r="A856" s="279"/>
      <c r="B856" s="279"/>
      <c r="C856" s="279" t="s">
        <v>659</v>
      </c>
      <c r="D856" s="279"/>
      <c r="E856" s="279"/>
      <c r="F856" s="279"/>
      <c r="G856" s="280"/>
      <c r="H856" s="279"/>
      <c r="I856" s="281"/>
      <c r="J856" s="279"/>
      <c r="K856" s="279"/>
      <c r="L856" s="279"/>
      <c r="M856" s="259">
        <f>ROUND(SUM(M853:M855),5)</f>
        <v>1295.26</v>
      </c>
      <c r="N856" s="259">
        <f>ROUND(SUM(N853:N855),5)</f>
        <v>507.33</v>
      </c>
      <c r="O856" s="259">
        <f>O855</f>
        <v>4766.04</v>
      </c>
    </row>
    <row r="857" spans="1:15" x14ac:dyDescent="0.25">
      <c r="A857" s="258"/>
      <c r="B857" s="258"/>
      <c r="C857" s="258" t="s">
        <v>154</v>
      </c>
      <c r="D857" s="258"/>
      <c r="E857" s="258"/>
      <c r="F857" s="258"/>
      <c r="G857" s="276"/>
      <c r="H857" s="258"/>
      <c r="I857" s="277"/>
      <c r="J857" s="258"/>
      <c r="K857" s="258"/>
      <c r="L857" s="258"/>
      <c r="M857" s="278"/>
      <c r="N857" s="278"/>
      <c r="O857" s="278">
        <v>2864.9</v>
      </c>
    </row>
    <row r="858" spans="1:15" ht="15.75" thickBot="1" x14ac:dyDescent="0.3">
      <c r="A858" s="249"/>
      <c r="B858" s="249"/>
      <c r="C858" s="249"/>
      <c r="D858" s="249"/>
      <c r="E858" s="279"/>
      <c r="F858" s="279" t="s">
        <v>383</v>
      </c>
      <c r="G858" s="280">
        <v>43521</v>
      </c>
      <c r="H858" s="279" t="s">
        <v>1473</v>
      </c>
      <c r="I858" s="282" t="s">
        <v>1102</v>
      </c>
      <c r="J858" s="279" t="s">
        <v>391</v>
      </c>
      <c r="K858" s="279" t="s">
        <v>1506</v>
      </c>
      <c r="L858" s="279" t="s">
        <v>109</v>
      </c>
      <c r="M858" s="260">
        <v>238.07</v>
      </c>
      <c r="N858" s="260"/>
      <c r="O858" s="260">
        <v>3102.97</v>
      </c>
    </row>
    <row r="859" spans="1:15" x14ac:dyDescent="0.25">
      <c r="A859" s="279"/>
      <c r="B859" s="279"/>
      <c r="C859" s="279" t="s">
        <v>660</v>
      </c>
      <c r="D859" s="279"/>
      <c r="E859" s="279"/>
      <c r="F859" s="279"/>
      <c r="G859" s="280"/>
      <c r="H859" s="279"/>
      <c r="I859" s="281"/>
      <c r="J859" s="279"/>
      <c r="K859" s="279"/>
      <c r="L859" s="279"/>
      <c r="M859" s="259">
        <f>ROUND(SUM(M857:M858),5)</f>
        <v>238.07</v>
      </c>
      <c r="N859" s="259">
        <f>ROUND(SUM(N857:N858),5)</f>
        <v>0</v>
      </c>
      <c r="O859" s="259">
        <f>O858</f>
        <v>3102.97</v>
      </c>
    </row>
    <row r="860" spans="1:15" x14ac:dyDescent="0.25">
      <c r="A860" s="258"/>
      <c r="B860" s="258"/>
      <c r="C860" s="258" t="s">
        <v>155</v>
      </c>
      <c r="D860" s="258"/>
      <c r="E860" s="258"/>
      <c r="F860" s="258"/>
      <c r="G860" s="276"/>
      <c r="H860" s="258"/>
      <c r="I860" s="277"/>
      <c r="J860" s="258"/>
      <c r="K860" s="258"/>
      <c r="L860" s="258"/>
      <c r="M860" s="278"/>
      <c r="N860" s="278"/>
      <c r="O860" s="278">
        <v>23765.91</v>
      </c>
    </row>
    <row r="861" spans="1:15" x14ac:dyDescent="0.25">
      <c r="A861" s="279"/>
      <c r="B861" s="279"/>
      <c r="C861" s="279"/>
      <c r="D861" s="279"/>
      <c r="E861" s="279"/>
      <c r="F861" s="279" t="s">
        <v>383</v>
      </c>
      <c r="G861" s="280">
        <v>43521</v>
      </c>
      <c r="H861" s="279" t="s">
        <v>1473</v>
      </c>
      <c r="I861" s="282" t="s">
        <v>1102</v>
      </c>
      <c r="J861" s="279" t="s">
        <v>357</v>
      </c>
      <c r="K861" s="279" t="s">
        <v>1496</v>
      </c>
      <c r="L861" s="279" t="s">
        <v>109</v>
      </c>
      <c r="M861" s="259"/>
      <c r="N861" s="259">
        <v>1019.82</v>
      </c>
      <c r="O861" s="259">
        <v>22746.09</v>
      </c>
    </row>
    <row r="862" spans="1:15" ht="15.75" thickBot="1" x14ac:dyDescent="0.3">
      <c r="A862" s="279"/>
      <c r="B862" s="279"/>
      <c r="C862" s="279"/>
      <c r="D862" s="279"/>
      <c r="E862" s="279"/>
      <c r="F862" s="279" t="s">
        <v>461</v>
      </c>
      <c r="G862" s="280">
        <v>43524</v>
      </c>
      <c r="H862" s="279" t="s">
        <v>1191</v>
      </c>
      <c r="I862" s="281"/>
      <c r="J862" s="279" t="s">
        <v>357</v>
      </c>
      <c r="K862" s="279" t="s">
        <v>1169</v>
      </c>
      <c r="L862" s="279" t="s">
        <v>324</v>
      </c>
      <c r="M862" s="260">
        <v>4572.17</v>
      </c>
      <c r="N862" s="260"/>
      <c r="O862" s="260">
        <v>27318.26</v>
      </c>
    </row>
    <row r="863" spans="1:15" x14ac:dyDescent="0.25">
      <c r="A863" s="279"/>
      <c r="B863" s="279"/>
      <c r="C863" s="279" t="s">
        <v>661</v>
      </c>
      <c r="D863" s="279"/>
      <c r="E863" s="279"/>
      <c r="F863" s="279"/>
      <c r="G863" s="280"/>
      <c r="H863" s="279"/>
      <c r="I863" s="281"/>
      <c r="J863" s="279"/>
      <c r="K863" s="279"/>
      <c r="L863" s="279"/>
      <c r="M863" s="259">
        <f>ROUND(SUM(M860:M862),5)</f>
        <v>4572.17</v>
      </c>
      <c r="N863" s="259">
        <f>ROUND(SUM(N860:N862),5)</f>
        <v>1019.82</v>
      </c>
      <c r="O863" s="259">
        <f>O862</f>
        <v>27318.26</v>
      </c>
    </row>
    <row r="864" spans="1:15" x14ac:dyDescent="0.25">
      <c r="A864" s="258"/>
      <c r="B864" s="258"/>
      <c r="C864" s="258" t="s">
        <v>156</v>
      </c>
      <c r="D864" s="258"/>
      <c r="E864" s="258"/>
      <c r="F864" s="258"/>
      <c r="G864" s="276"/>
      <c r="H864" s="258"/>
      <c r="I864" s="277"/>
      <c r="J864" s="258"/>
      <c r="K864" s="258"/>
      <c r="L864" s="258"/>
      <c r="M864" s="278"/>
      <c r="N864" s="278"/>
      <c r="O864" s="278">
        <v>384.44</v>
      </c>
    </row>
    <row r="865" spans="1:15" ht="15.75" thickBot="1" x14ac:dyDescent="0.3">
      <c r="A865" s="249"/>
      <c r="B865" s="249"/>
      <c r="C865" s="249"/>
      <c r="D865" s="249"/>
      <c r="E865" s="279"/>
      <c r="F865" s="279" t="s">
        <v>383</v>
      </c>
      <c r="G865" s="280">
        <v>43521</v>
      </c>
      <c r="H865" s="279" t="s">
        <v>1473</v>
      </c>
      <c r="I865" s="282" t="s">
        <v>1102</v>
      </c>
      <c r="J865" s="279" t="s">
        <v>391</v>
      </c>
      <c r="K865" s="279" t="s">
        <v>1169</v>
      </c>
      <c r="L865" s="279" t="s">
        <v>109</v>
      </c>
      <c r="M865" s="260">
        <v>137.44</v>
      </c>
      <c r="N865" s="260"/>
      <c r="O865" s="260">
        <v>521.88</v>
      </c>
    </row>
    <row r="866" spans="1:15" x14ac:dyDescent="0.25">
      <c r="A866" s="279"/>
      <c r="B866" s="279"/>
      <c r="C866" s="279" t="s">
        <v>662</v>
      </c>
      <c r="D866" s="279"/>
      <c r="E866" s="279"/>
      <c r="F866" s="279"/>
      <c r="G866" s="280"/>
      <c r="H866" s="279"/>
      <c r="I866" s="281"/>
      <c r="J866" s="279"/>
      <c r="K866" s="279"/>
      <c r="L866" s="279"/>
      <c r="M866" s="259">
        <f>ROUND(SUM(M864:M865),5)</f>
        <v>137.44</v>
      </c>
      <c r="N866" s="259">
        <f>ROUND(SUM(N864:N865),5)</f>
        <v>0</v>
      </c>
      <c r="O866" s="259">
        <f>O865</f>
        <v>521.88</v>
      </c>
    </row>
    <row r="867" spans="1:15" x14ac:dyDescent="0.25">
      <c r="A867" s="258"/>
      <c r="B867" s="258"/>
      <c r="C867" s="258" t="s">
        <v>157</v>
      </c>
      <c r="D867" s="258"/>
      <c r="E867" s="258"/>
      <c r="F867" s="258"/>
      <c r="G867" s="276"/>
      <c r="H867" s="258"/>
      <c r="I867" s="277"/>
      <c r="J867" s="258"/>
      <c r="K867" s="258"/>
      <c r="L867" s="258"/>
      <c r="M867" s="278"/>
      <c r="N867" s="278"/>
      <c r="O867" s="278">
        <v>200.42</v>
      </c>
    </row>
    <row r="868" spans="1:15" ht="15.75" thickBot="1" x14ac:dyDescent="0.3">
      <c r="A868" s="249"/>
      <c r="B868" s="249"/>
      <c r="C868" s="249"/>
      <c r="D868" s="249"/>
      <c r="E868" s="279"/>
      <c r="F868" s="279" t="s">
        <v>383</v>
      </c>
      <c r="G868" s="280">
        <v>43504</v>
      </c>
      <c r="H868" s="279" t="s">
        <v>1347</v>
      </c>
      <c r="I868" s="282" t="s">
        <v>1102</v>
      </c>
      <c r="J868" s="279" t="s">
        <v>1053</v>
      </c>
      <c r="K868" s="279" t="s">
        <v>1051</v>
      </c>
      <c r="L868" s="279" t="s">
        <v>117</v>
      </c>
      <c r="M868" s="260">
        <v>35.22</v>
      </c>
      <c r="N868" s="260"/>
      <c r="O868" s="260">
        <v>235.64</v>
      </c>
    </row>
    <row r="869" spans="1:15" x14ac:dyDescent="0.25">
      <c r="A869" s="279"/>
      <c r="B869" s="279"/>
      <c r="C869" s="279" t="s">
        <v>663</v>
      </c>
      <c r="D869" s="279"/>
      <c r="E869" s="279"/>
      <c r="F869" s="279"/>
      <c r="G869" s="280"/>
      <c r="H869" s="279"/>
      <c r="I869" s="281"/>
      <c r="J869" s="279"/>
      <c r="K869" s="279"/>
      <c r="L869" s="279"/>
      <c r="M869" s="259">
        <f>ROUND(SUM(M867:M868),5)</f>
        <v>35.22</v>
      </c>
      <c r="N869" s="259">
        <f>ROUND(SUM(N867:N868),5)</f>
        <v>0</v>
      </c>
      <c r="O869" s="259">
        <f>O868</f>
        <v>235.64</v>
      </c>
    </row>
    <row r="870" spans="1:15" x14ac:dyDescent="0.25">
      <c r="A870" s="258"/>
      <c r="B870" s="258"/>
      <c r="C870" s="258" t="s">
        <v>158</v>
      </c>
      <c r="D870" s="258"/>
      <c r="E870" s="258"/>
      <c r="F870" s="258"/>
      <c r="G870" s="276"/>
      <c r="H870" s="258"/>
      <c r="I870" s="277"/>
      <c r="J870" s="258"/>
      <c r="K870" s="258"/>
      <c r="L870" s="258"/>
      <c r="M870" s="278"/>
      <c r="N870" s="278"/>
      <c r="O870" s="278">
        <v>900</v>
      </c>
    </row>
    <row r="871" spans="1:15" x14ac:dyDescent="0.25">
      <c r="A871" s="279"/>
      <c r="B871" s="279"/>
      <c r="C871" s="279"/>
      <c r="D871" s="279"/>
      <c r="E871" s="279"/>
      <c r="F871" s="279" t="s">
        <v>383</v>
      </c>
      <c r="G871" s="280">
        <v>43521</v>
      </c>
      <c r="H871" s="279" t="s">
        <v>1473</v>
      </c>
      <c r="I871" s="282" t="s">
        <v>1102</v>
      </c>
      <c r="J871" s="279" t="s">
        <v>358</v>
      </c>
      <c r="K871" s="279" t="s">
        <v>1496</v>
      </c>
      <c r="L871" s="279" t="s">
        <v>109</v>
      </c>
      <c r="M871" s="259"/>
      <c r="N871" s="259">
        <v>200</v>
      </c>
      <c r="O871" s="259">
        <v>700</v>
      </c>
    </row>
    <row r="872" spans="1:15" ht="15.75" thickBot="1" x14ac:dyDescent="0.3">
      <c r="A872" s="279"/>
      <c r="B872" s="279"/>
      <c r="C872" s="279"/>
      <c r="D872" s="279"/>
      <c r="E872" s="279"/>
      <c r="F872" s="279" t="s">
        <v>461</v>
      </c>
      <c r="G872" s="280">
        <v>43524</v>
      </c>
      <c r="H872" s="279" t="s">
        <v>1186</v>
      </c>
      <c r="I872" s="281"/>
      <c r="J872" s="279" t="s">
        <v>358</v>
      </c>
      <c r="K872" s="279" t="s">
        <v>1169</v>
      </c>
      <c r="L872" s="279" t="s">
        <v>324</v>
      </c>
      <c r="M872" s="260">
        <v>300</v>
      </c>
      <c r="N872" s="260"/>
      <c r="O872" s="260">
        <v>1000</v>
      </c>
    </row>
    <row r="873" spans="1:15" x14ac:dyDescent="0.25">
      <c r="A873" s="279"/>
      <c r="B873" s="279"/>
      <c r="C873" s="279" t="s">
        <v>664</v>
      </c>
      <c r="D873" s="279"/>
      <c r="E873" s="279"/>
      <c r="F873" s="279"/>
      <c r="G873" s="280"/>
      <c r="H873" s="279"/>
      <c r="I873" s="281"/>
      <c r="J873" s="279"/>
      <c r="K873" s="279"/>
      <c r="L873" s="279"/>
      <c r="M873" s="259">
        <f>ROUND(SUM(M870:M872),5)</f>
        <v>300</v>
      </c>
      <c r="N873" s="259">
        <f>ROUND(SUM(N870:N872),5)</f>
        <v>200</v>
      </c>
      <c r="O873" s="259">
        <f>O872</f>
        <v>1000</v>
      </c>
    </row>
    <row r="874" spans="1:15" x14ac:dyDescent="0.25">
      <c r="A874" s="258"/>
      <c r="B874" s="258"/>
      <c r="C874" s="258" t="s">
        <v>159</v>
      </c>
      <c r="D874" s="258"/>
      <c r="E874" s="258"/>
      <c r="F874" s="258"/>
      <c r="G874" s="276"/>
      <c r="H874" s="258"/>
      <c r="I874" s="277"/>
      <c r="J874" s="258"/>
      <c r="K874" s="258"/>
      <c r="L874" s="258"/>
      <c r="M874" s="278"/>
      <c r="N874" s="278"/>
      <c r="O874" s="278">
        <v>1325</v>
      </c>
    </row>
    <row r="875" spans="1:15" x14ac:dyDescent="0.25">
      <c r="A875" s="258"/>
      <c r="B875" s="258"/>
      <c r="C875" s="258"/>
      <c r="D875" s="258" t="s">
        <v>160</v>
      </c>
      <c r="E875" s="258"/>
      <c r="F875" s="258"/>
      <c r="G875" s="276"/>
      <c r="H875" s="258"/>
      <c r="I875" s="277"/>
      <c r="J875" s="258"/>
      <c r="K875" s="258"/>
      <c r="L875" s="258"/>
      <c r="M875" s="278"/>
      <c r="N875" s="278"/>
      <c r="O875" s="278">
        <v>0</v>
      </c>
    </row>
    <row r="876" spans="1:15" x14ac:dyDescent="0.25">
      <c r="A876" s="279"/>
      <c r="B876" s="279"/>
      <c r="C876" s="279"/>
      <c r="D876" s="279" t="s">
        <v>665</v>
      </c>
      <c r="E876" s="279"/>
      <c r="F876" s="279"/>
      <c r="G876" s="280"/>
      <c r="H876" s="279"/>
      <c r="I876" s="281"/>
      <c r="J876" s="279"/>
      <c r="K876" s="279"/>
      <c r="L876" s="279"/>
      <c r="M876" s="259"/>
      <c r="N876" s="259"/>
      <c r="O876" s="259">
        <f>O875</f>
        <v>0</v>
      </c>
    </row>
    <row r="877" spans="1:15" x14ac:dyDescent="0.25">
      <c r="A877" s="258"/>
      <c r="B877" s="258"/>
      <c r="C877" s="258"/>
      <c r="D877" s="258" t="s">
        <v>161</v>
      </c>
      <c r="E877" s="258"/>
      <c r="F877" s="258"/>
      <c r="G877" s="276"/>
      <c r="H877" s="258"/>
      <c r="I877" s="277"/>
      <c r="J877" s="258"/>
      <c r="K877" s="258"/>
      <c r="L877" s="258"/>
      <c r="M877" s="278"/>
      <c r="N877" s="278"/>
      <c r="O877" s="278">
        <v>1075</v>
      </c>
    </row>
    <row r="878" spans="1:15" x14ac:dyDescent="0.25">
      <c r="A878" s="279"/>
      <c r="B878" s="279"/>
      <c r="C878" s="279"/>
      <c r="D878" s="279" t="s">
        <v>666</v>
      </c>
      <c r="E878" s="279"/>
      <c r="F878" s="279"/>
      <c r="G878" s="280"/>
      <c r="H878" s="279"/>
      <c r="I878" s="281"/>
      <c r="J878" s="279"/>
      <c r="K878" s="279"/>
      <c r="L878" s="279"/>
      <c r="M878" s="259"/>
      <c r="N878" s="259"/>
      <c r="O878" s="259">
        <f>O877</f>
        <v>1075</v>
      </c>
    </row>
    <row r="879" spans="1:15" x14ac:dyDescent="0.25">
      <c r="A879" s="258"/>
      <c r="B879" s="258"/>
      <c r="C879" s="258"/>
      <c r="D879" s="258" t="s">
        <v>667</v>
      </c>
      <c r="E879" s="258"/>
      <c r="F879" s="258"/>
      <c r="G879" s="276"/>
      <c r="H879" s="258"/>
      <c r="I879" s="277"/>
      <c r="J879" s="258"/>
      <c r="K879" s="258"/>
      <c r="L879" s="258"/>
      <c r="M879" s="278"/>
      <c r="N879" s="278"/>
      <c r="O879" s="278">
        <v>0</v>
      </c>
    </row>
    <row r="880" spans="1:15" x14ac:dyDescent="0.25">
      <c r="A880" s="279"/>
      <c r="B880" s="279"/>
      <c r="C880" s="279"/>
      <c r="D880" s="279" t="s">
        <v>668</v>
      </c>
      <c r="E880" s="279"/>
      <c r="F880" s="279"/>
      <c r="G880" s="280"/>
      <c r="H880" s="279"/>
      <c r="I880" s="281"/>
      <c r="J880" s="279"/>
      <c r="K880" s="279"/>
      <c r="L880" s="279"/>
      <c r="M880" s="259"/>
      <c r="N880" s="259"/>
      <c r="O880" s="259">
        <f>O879</f>
        <v>0</v>
      </c>
    </row>
    <row r="881" spans="1:15" x14ac:dyDescent="0.25">
      <c r="A881" s="258"/>
      <c r="B881" s="258"/>
      <c r="C881" s="258"/>
      <c r="D881" s="258" t="s">
        <v>162</v>
      </c>
      <c r="E881" s="258"/>
      <c r="F881" s="258"/>
      <c r="G881" s="276"/>
      <c r="H881" s="258"/>
      <c r="I881" s="277"/>
      <c r="J881" s="258"/>
      <c r="K881" s="258"/>
      <c r="L881" s="258"/>
      <c r="M881" s="278"/>
      <c r="N881" s="278"/>
      <c r="O881" s="278">
        <v>250</v>
      </c>
    </row>
    <row r="882" spans="1:15" ht="15.75" thickBot="1" x14ac:dyDescent="0.3">
      <c r="A882" s="279"/>
      <c r="B882" s="279"/>
      <c r="C882" s="279"/>
      <c r="D882" s="279" t="s">
        <v>669</v>
      </c>
      <c r="E882" s="279"/>
      <c r="F882" s="279"/>
      <c r="G882" s="280"/>
      <c r="H882" s="279"/>
      <c r="I882" s="281"/>
      <c r="J882" s="279"/>
      <c r="K882" s="279"/>
      <c r="L882" s="279"/>
      <c r="M882" s="260"/>
      <c r="N882" s="260"/>
      <c r="O882" s="260">
        <f>O881</f>
        <v>250</v>
      </c>
    </row>
    <row r="883" spans="1:15" x14ac:dyDescent="0.25">
      <c r="A883" s="279"/>
      <c r="B883" s="279"/>
      <c r="C883" s="279" t="s">
        <v>163</v>
      </c>
      <c r="D883" s="279"/>
      <c r="E883" s="279"/>
      <c r="F883" s="279"/>
      <c r="G883" s="280"/>
      <c r="H883" s="279"/>
      <c r="I883" s="281"/>
      <c r="J883" s="279"/>
      <c r="K883" s="279"/>
      <c r="L883" s="279"/>
      <c r="M883" s="259"/>
      <c r="N883" s="259"/>
      <c r="O883" s="259">
        <f>ROUND(O876+O878+O880+O882,5)</f>
        <v>1325</v>
      </c>
    </row>
    <row r="884" spans="1:15" x14ac:dyDescent="0.25">
      <c r="A884" s="258"/>
      <c r="B884" s="258"/>
      <c r="C884" s="258" t="s">
        <v>164</v>
      </c>
      <c r="D884" s="258"/>
      <c r="E884" s="258"/>
      <c r="F884" s="258"/>
      <c r="G884" s="276"/>
      <c r="H884" s="258"/>
      <c r="I884" s="277"/>
      <c r="J884" s="258"/>
      <c r="K884" s="258"/>
      <c r="L884" s="258"/>
      <c r="M884" s="278"/>
      <c r="N884" s="278"/>
      <c r="O884" s="278">
        <v>0</v>
      </c>
    </row>
    <row r="885" spans="1:15" x14ac:dyDescent="0.25">
      <c r="A885" s="279"/>
      <c r="B885" s="279"/>
      <c r="C885" s="279" t="s">
        <v>670</v>
      </c>
      <c r="D885" s="279"/>
      <c r="E885" s="279"/>
      <c r="F885" s="279"/>
      <c r="G885" s="280"/>
      <c r="H885" s="279"/>
      <c r="I885" s="281"/>
      <c r="J885" s="279"/>
      <c r="K885" s="279"/>
      <c r="L885" s="279"/>
      <c r="M885" s="259"/>
      <c r="N885" s="259"/>
      <c r="O885" s="259">
        <f>O884</f>
        <v>0</v>
      </c>
    </row>
    <row r="886" spans="1:15" x14ac:dyDescent="0.25">
      <c r="A886" s="258"/>
      <c r="B886" s="258"/>
      <c r="C886" s="258" t="s">
        <v>165</v>
      </c>
      <c r="D886" s="258"/>
      <c r="E886" s="258"/>
      <c r="F886" s="258"/>
      <c r="G886" s="276"/>
      <c r="H886" s="258"/>
      <c r="I886" s="277"/>
      <c r="J886" s="258"/>
      <c r="K886" s="258"/>
      <c r="L886" s="258"/>
      <c r="M886" s="278"/>
      <c r="N886" s="278"/>
      <c r="O886" s="278">
        <v>312.32</v>
      </c>
    </row>
    <row r="887" spans="1:15" x14ac:dyDescent="0.25">
      <c r="A887" s="279"/>
      <c r="B887" s="279"/>
      <c r="C887" s="279" t="s">
        <v>671</v>
      </c>
      <c r="D887" s="279"/>
      <c r="E887" s="279"/>
      <c r="F887" s="279"/>
      <c r="G887" s="280"/>
      <c r="H887" s="279"/>
      <c r="I887" s="281"/>
      <c r="J887" s="279"/>
      <c r="K887" s="279"/>
      <c r="L887" s="279"/>
      <c r="M887" s="259"/>
      <c r="N887" s="259"/>
      <c r="O887" s="259">
        <f>O886</f>
        <v>312.32</v>
      </c>
    </row>
    <row r="888" spans="1:15" x14ac:dyDescent="0.25">
      <c r="A888" s="258"/>
      <c r="B888" s="258"/>
      <c r="C888" s="258" t="s">
        <v>166</v>
      </c>
      <c r="D888" s="258"/>
      <c r="E888" s="258"/>
      <c r="F888" s="258"/>
      <c r="G888" s="276"/>
      <c r="H888" s="258"/>
      <c r="I888" s="277"/>
      <c r="J888" s="258"/>
      <c r="K888" s="258"/>
      <c r="L888" s="258"/>
      <c r="M888" s="278"/>
      <c r="N888" s="278"/>
      <c r="O888" s="278">
        <v>0</v>
      </c>
    </row>
    <row r="889" spans="1:15" x14ac:dyDescent="0.25">
      <c r="A889" s="279"/>
      <c r="B889" s="279"/>
      <c r="C889" s="279" t="s">
        <v>672</v>
      </c>
      <c r="D889" s="279"/>
      <c r="E889" s="279"/>
      <c r="F889" s="279"/>
      <c r="G889" s="280"/>
      <c r="H889" s="279"/>
      <c r="I889" s="281"/>
      <c r="J889" s="279"/>
      <c r="K889" s="279"/>
      <c r="L889" s="279"/>
      <c r="M889" s="259"/>
      <c r="N889" s="259"/>
      <c r="O889" s="259">
        <f>O888</f>
        <v>0</v>
      </c>
    </row>
    <row r="890" spans="1:15" x14ac:dyDescent="0.25">
      <c r="A890" s="258"/>
      <c r="B890" s="258"/>
      <c r="C890" s="258" t="s">
        <v>673</v>
      </c>
      <c r="D890" s="258"/>
      <c r="E890" s="258"/>
      <c r="F890" s="258"/>
      <c r="G890" s="276"/>
      <c r="H890" s="258"/>
      <c r="I890" s="277"/>
      <c r="J890" s="258"/>
      <c r="K890" s="258"/>
      <c r="L890" s="258"/>
      <c r="M890" s="278"/>
      <c r="N890" s="278"/>
      <c r="O890" s="278">
        <v>0</v>
      </c>
    </row>
    <row r="891" spans="1:15" x14ac:dyDescent="0.25">
      <c r="A891" s="279"/>
      <c r="B891" s="279"/>
      <c r="C891" s="279" t="s">
        <v>674</v>
      </c>
      <c r="D891" s="279"/>
      <c r="E891" s="279"/>
      <c r="F891" s="279"/>
      <c r="G891" s="280"/>
      <c r="H891" s="279"/>
      <c r="I891" s="281"/>
      <c r="J891" s="279"/>
      <c r="K891" s="279"/>
      <c r="L891" s="279"/>
      <c r="M891" s="259"/>
      <c r="N891" s="259"/>
      <c r="O891" s="259">
        <f>O890</f>
        <v>0</v>
      </c>
    </row>
    <row r="892" spans="1:15" x14ac:dyDescent="0.25">
      <c r="A892" s="258"/>
      <c r="B892" s="258"/>
      <c r="C892" s="258" t="s">
        <v>675</v>
      </c>
      <c r="D892" s="258"/>
      <c r="E892" s="258"/>
      <c r="F892" s="258"/>
      <c r="G892" s="276"/>
      <c r="H892" s="258"/>
      <c r="I892" s="277"/>
      <c r="J892" s="258"/>
      <c r="K892" s="258"/>
      <c r="L892" s="258"/>
      <c r="M892" s="278"/>
      <c r="N892" s="278"/>
      <c r="O892" s="278">
        <v>0</v>
      </c>
    </row>
    <row r="893" spans="1:15" x14ac:dyDescent="0.25">
      <c r="A893" s="279"/>
      <c r="B893" s="279"/>
      <c r="C893" s="279" t="s">
        <v>676</v>
      </c>
      <c r="D893" s="279"/>
      <c r="E893" s="279"/>
      <c r="F893" s="279"/>
      <c r="G893" s="280"/>
      <c r="H893" s="279"/>
      <c r="I893" s="281"/>
      <c r="J893" s="279"/>
      <c r="K893" s="279"/>
      <c r="L893" s="279"/>
      <c r="M893" s="259"/>
      <c r="N893" s="259"/>
      <c r="O893" s="259">
        <f>O892</f>
        <v>0</v>
      </c>
    </row>
    <row r="894" spans="1:15" x14ac:dyDescent="0.25">
      <c r="A894" s="258"/>
      <c r="B894" s="258"/>
      <c r="C894" s="258" t="s">
        <v>677</v>
      </c>
      <c r="D894" s="258"/>
      <c r="E894" s="258"/>
      <c r="F894" s="258"/>
      <c r="G894" s="276"/>
      <c r="H894" s="258"/>
      <c r="I894" s="277"/>
      <c r="J894" s="258"/>
      <c r="K894" s="258"/>
      <c r="L894" s="258"/>
      <c r="M894" s="278"/>
      <c r="N894" s="278"/>
      <c r="O894" s="278">
        <v>0</v>
      </c>
    </row>
    <row r="895" spans="1:15" ht="15.75" thickBot="1" x14ac:dyDescent="0.3">
      <c r="A895" s="279"/>
      <c r="B895" s="279"/>
      <c r="C895" s="279" t="s">
        <v>678</v>
      </c>
      <c r="D895" s="279"/>
      <c r="E895" s="279"/>
      <c r="F895" s="279"/>
      <c r="G895" s="280"/>
      <c r="H895" s="279"/>
      <c r="I895" s="281"/>
      <c r="J895" s="279"/>
      <c r="K895" s="279"/>
      <c r="L895" s="279"/>
      <c r="M895" s="260"/>
      <c r="N895" s="260"/>
      <c r="O895" s="260">
        <f>O894</f>
        <v>0</v>
      </c>
    </row>
    <row r="896" spans="1:15" x14ac:dyDescent="0.25">
      <c r="A896" s="279"/>
      <c r="B896" s="279" t="s">
        <v>167</v>
      </c>
      <c r="C896" s="279"/>
      <c r="D896" s="279"/>
      <c r="E896" s="279"/>
      <c r="F896" s="279"/>
      <c r="G896" s="280"/>
      <c r="H896" s="279"/>
      <c r="I896" s="281"/>
      <c r="J896" s="279"/>
      <c r="K896" s="279"/>
      <c r="L896" s="279"/>
      <c r="M896" s="259">
        <f>ROUND(M845+M847+M850+M852+M856+M859+M863+M866+M869+M873+M883+M885+M887+M889+M891+M893+M895,5)</f>
        <v>23575.07</v>
      </c>
      <c r="N896" s="259">
        <f>ROUND(N845+N847+N850+N852+N856+N859+N863+N866+N869+N873+N883+N885+N887+N889+N891+N893+N895,5)</f>
        <v>1727.15</v>
      </c>
      <c r="O896" s="259">
        <f>ROUND(O845+O847+O850+O852+O856+O859+O863+O866+O869+O873+O883+O885+O887+O889+O891+O893+O895,5)</f>
        <v>185191.32</v>
      </c>
    </row>
    <row r="897" spans="1:15" x14ac:dyDescent="0.25">
      <c r="A897" s="258"/>
      <c r="B897" s="258" t="s">
        <v>679</v>
      </c>
      <c r="C897" s="258"/>
      <c r="D897" s="258"/>
      <c r="E897" s="258"/>
      <c r="F897" s="258"/>
      <c r="G897" s="276"/>
      <c r="H897" s="258"/>
      <c r="I897" s="277"/>
      <c r="J897" s="258"/>
      <c r="K897" s="258"/>
      <c r="L897" s="258"/>
      <c r="M897" s="278"/>
      <c r="N897" s="278"/>
      <c r="O897" s="278">
        <v>0</v>
      </c>
    </row>
    <row r="898" spans="1:15" x14ac:dyDescent="0.25">
      <c r="A898" s="258"/>
      <c r="B898" s="258"/>
      <c r="C898" s="258" t="s">
        <v>680</v>
      </c>
      <c r="D898" s="258"/>
      <c r="E898" s="258"/>
      <c r="F898" s="258"/>
      <c r="G898" s="276"/>
      <c r="H898" s="258"/>
      <c r="I898" s="277"/>
      <c r="J898" s="258"/>
      <c r="K898" s="258"/>
      <c r="L898" s="258"/>
      <c r="M898" s="278"/>
      <c r="N898" s="278"/>
      <c r="O898" s="278">
        <v>0</v>
      </c>
    </row>
    <row r="899" spans="1:15" x14ac:dyDescent="0.25">
      <c r="A899" s="279"/>
      <c r="B899" s="279"/>
      <c r="C899" s="279" t="s">
        <v>681</v>
      </c>
      <c r="D899" s="279"/>
      <c r="E899" s="279"/>
      <c r="F899" s="279"/>
      <c r="G899" s="280"/>
      <c r="H899" s="279"/>
      <c r="I899" s="281"/>
      <c r="J899" s="279"/>
      <c r="K899" s="279"/>
      <c r="L899" s="279"/>
      <c r="M899" s="259"/>
      <c r="N899" s="259"/>
      <c r="O899" s="259">
        <f>O898</f>
        <v>0</v>
      </c>
    </row>
    <row r="900" spans="1:15" x14ac:dyDescent="0.25">
      <c r="A900" s="258"/>
      <c r="B900" s="258"/>
      <c r="C900" s="258" t="s">
        <v>682</v>
      </c>
      <c r="D900" s="258"/>
      <c r="E900" s="258"/>
      <c r="F900" s="258"/>
      <c r="G900" s="276"/>
      <c r="H900" s="258"/>
      <c r="I900" s="277"/>
      <c r="J900" s="258"/>
      <c r="K900" s="258"/>
      <c r="L900" s="258"/>
      <c r="M900" s="278"/>
      <c r="N900" s="278"/>
      <c r="O900" s="278">
        <v>0</v>
      </c>
    </row>
    <row r="901" spans="1:15" ht="15.75" thickBot="1" x14ac:dyDescent="0.3">
      <c r="A901" s="279"/>
      <c r="B901" s="279"/>
      <c r="C901" s="279" t="s">
        <v>683</v>
      </c>
      <c r="D901" s="279"/>
      <c r="E901" s="279"/>
      <c r="F901" s="279"/>
      <c r="G901" s="280"/>
      <c r="H901" s="279"/>
      <c r="I901" s="281"/>
      <c r="J901" s="279"/>
      <c r="K901" s="279"/>
      <c r="L901" s="279"/>
      <c r="M901" s="260"/>
      <c r="N901" s="260"/>
      <c r="O901" s="260">
        <f>O900</f>
        <v>0</v>
      </c>
    </row>
    <row r="902" spans="1:15" x14ac:dyDescent="0.25">
      <c r="A902" s="279"/>
      <c r="B902" s="279" t="s">
        <v>684</v>
      </c>
      <c r="C902" s="279"/>
      <c r="D902" s="279"/>
      <c r="E902" s="279"/>
      <c r="F902" s="279"/>
      <c r="G902" s="280"/>
      <c r="H902" s="279"/>
      <c r="I902" s="281"/>
      <c r="J902" s="279"/>
      <c r="K902" s="279"/>
      <c r="L902" s="279"/>
      <c r="M902" s="259"/>
      <c r="N902" s="259"/>
      <c r="O902" s="259">
        <f>ROUND(O899+O901,5)</f>
        <v>0</v>
      </c>
    </row>
    <row r="903" spans="1:15" x14ac:dyDescent="0.25">
      <c r="A903" s="258"/>
      <c r="B903" s="258" t="s">
        <v>685</v>
      </c>
      <c r="C903" s="258"/>
      <c r="D903" s="258"/>
      <c r="E903" s="258"/>
      <c r="F903" s="258"/>
      <c r="G903" s="276"/>
      <c r="H903" s="258"/>
      <c r="I903" s="277"/>
      <c r="J903" s="258"/>
      <c r="K903" s="258"/>
      <c r="L903" s="258"/>
      <c r="M903" s="278"/>
      <c r="N903" s="278"/>
      <c r="O903" s="278">
        <v>0</v>
      </c>
    </row>
    <row r="904" spans="1:15" x14ac:dyDescent="0.25">
      <c r="A904" s="258"/>
      <c r="B904" s="258"/>
      <c r="C904" s="258" t="s">
        <v>686</v>
      </c>
      <c r="D904" s="258"/>
      <c r="E904" s="258"/>
      <c r="F904" s="258"/>
      <c r="G904" s="276"/>
      <c r="H904" s="258"/>
      <c r="I904" s="277"/>
      <c r="J904" s="258"/>
      <c r="K904" s="258"/>
      <c r="L904" s="258"/>
      <c r="M904" s="278"/>
      <c r="N904" s="278"/>
      <c r="O904" s="278">
        <v>0</v>
      </c>
    </row>
    <row r="905" spans="1:15" x14ac:dyDescent="0.25">
      <c r="A905" s="279"/>
      <c r="B905" s="279"/>
      <c r="C905" s="279" t="s">
        <v>687</v>
      </c>
      <c r="D905" s="279"/>
      <c r="E905" s="279"/>
      <c r="F905" s="279"/>
      <c r="G905" s="280"/>
      <c r="H905" s="279"/>
      <c r="I905" s="281"/>
      <c r="J905" s="279"/>
      <c r="K905" s="279"/>
      <c r="L905" s="279"/>
      <c r="M905" s="259"/>
      <c r="N905" s="259"/>
      <c r="O905" s="259">
        <f>O904</f>
        <v>0</v>
      </c>
    </row>
    <row r="906" spans="1:15" x14ac:dyDescent="0.25">
      <c r="A906" s="258"/>
      <c r="B906" s="258"/>
      <c r="C906" s="258" t="s">
        <v>688</v>
      </c>
      <c r="D906" s="258"/>
      <c r="E906" s="258"/>
      <c r="F906" s="258"/>
      <c r="G906" s="276"/>
      <c r="H906" s="258"/>
      <c r="I906" s="277"/>
      <c r="J906" s="258"/>
      <c r="K906" s="258"/>
      <c r="L906" s="258"/>
      <c r="M906" s="278"/>
      <c r="N906" s="278"/>
      <c r="O906" s="278">
        <v>0</v>
      </c>
    </row>
    <row r="907" spans="1:15" x14ac:dyDescent="0.25">
      <c r="A907" s="279"/>
      <c r="B907" s="279"/>
      <c r="C907" s="279" t="s">
        <v>689</v>
      </c>
      <c r="D907" s="279"/>
      <c r="E907" s="279"/>
      <c r="F907" s="279"/>
      <c r="G907" s="280"/>
      <c r="H907" s="279"/>
      <c r="I907" s="281"/>
      <c r="J907" s="279"/>
      <c r="K907" s="279"/>
      <c r="L907" s="279"/>
      <c r="M907" s="259"/>
      <c r="N907" s="259"/>
      <c r="O907" s="259">
        <f>O906</f>
        <v>0</v>
      </c>
    </row>
    <row r="908" spans="1:15" x14ac:dyDescent="0.25">
      <c r="A908" s="258"/>
      <c r="B908" s="258"/>
      <c r="C908" s="258" t="s">
        <v>690</v>
      </c>
      <c r="D908" s="258"/>
      <c r="E908" s="258"/>
      <c r="F908" s="258"/>
      <c r="G908" s="276"/>
      <c r="H908" s="258"/>
      <c r="I908" s="277"/>
      <c r="J908" s="258"/>
      <c r="K908" s="258"/>
      <c r="L908" s="258"/>
      <c r="M908" s="278"/>
      <c r="N908" s="278"/>
      <c r="O908" s="278">
        <v>0</v>
      </c>
    </row>
    <row r="909" spans="1:15" x14ac:dyDescent="0.25">
      <c r="A909" s="279"/>
      <c r="B909" s="279"/>
      <c r="C909" s="279" t="s">
        <v>691</v>
      </c>
      <c r="D909" s="279"/>
      <c r="E909" s="279"/>
      <c r="F909" s="279"/>
      <c r="G909" s="280"/>
      <c r="H909" s="279"/>
      <c r="I909" s="281"/>
      <c r="J909" s="279"/>
      <c r="K909" s="279"/>
      <c r="L909" s="279"/>
      <c r="M909" s="259"/>
      <c r="N909" s="259"/>
      <c r="O909" s="259">
        <f>O908</f>
        <v>0</v>
      </c>
    </row>
    <row r="910" spans="1:15" x14ac:dyDescent="0.25">
      <c r="A910" s="258"/>
      <c r="B910" s="258"/>
      <c r="C910" s="258" t="s">
        <v>692</v>
      </c>
      <c r="D910" s="258"/>
      <c r="E910" s="258"/>
      <c r="F910" s="258"/>
      <c r="G910" s="276"/>
      <c r="H910" s="258"/>
      <c r="I910" s="277"/>
      <c r="J910" s="258"/>
      <c r="K910" s="258"/>
      <c r="L910" s="258"/>
      <c r="M910" s="278"/>
      <c r="N910" s="278"/>
      <c r="O910" s="278">
        <v>0</v>
      </c>
    </row>
    <row r="911" spans="1:15" x14ac:dyDescent="0.25">
      <c r="A911" s="279"/>
      <c r="B911" s="279"/>
      <c r="C911" s="279" t="s">
        <v>693</v>
      </c>
      <c r="D911" s="279"/>
      <c r="E911" s="279"/>
      <c r="F911" s="279"/>
      <c r="G911" s="280"/>
      <c r="H911" s="279"/>
      <c r="I911" s="281"/>
      <c r="J911" s="279"/>
      <c r="K911" s="279"/>
      <c r="L911" s="279"/>
      <c r="M911" s="259"/>
      <c r="N911" s="259"/>
      <c r="O911" s="259">
        <f>O910</f>
        <v>0</v>
      </c>
    </row>
    <row r="912" spans="1:15" x14ac:dyDescent="0.25">
      <c r="A912" s="258"/>
      <c r="B912" s="258"/>
      <c r="C912" s="258" t="s">
        <v>694</v>
      </c>
      <c r="D912" s="258"/>
      <c r="E912" s="258"/>
      <c r="F912" s="258"/>
      <c r="G912" s="276"/>
      <c r="H912" s="258"/>
      <c r="I912" s="277"/>
      <c r="J912" s="258"/>
      <c r="K912" s="258"/>
      <c r="L912" s="258"/>
      <c r="M912" s="278"/>
      <c r="N912" s="278"/>
      <c r="O912" s="278">
        <v>0</v>
      </c>
    </row>
    <row r="913" spans="1:15" x14ac:dyDescent="0.25">
      <c r="A913" s="279"/>
      <c r="B913" s="279"/>
      <c r="C913" s="279" t="s">
        <v>695</v>
      </c>
      <c r="D913" s="279"/>
      <c r="E913" s="279"/>
      <c r="F913" s="279"/>
      <c r="G913" s="280"/>
      <c r="H913" s="279"/>
      <c r="I913" s="281"/>
      <c r="J913" s="279"/>
      <c r="K913" s="279"/>
      <c r="L913" s="279"/>
      <c r="M913" s="259"/>
      <c r="N913" s="259"/>
      <c r="O913" s="259">
        <f>O912</f>
        <v>0</v>
      </c>
    </row>
    <row r="914" spans="1:15" x14ac:dyDescent="0.25">
      <c r="A914" s="258"/>
      <c r="B914" s="258"/>
      <c r="C914" s="258" t="s">
        <v>696</v>
      </c>
      <c r="D914" s="258"/>
      <c r="E914" s="258"/>
      <c r="F914" s="258"/>
      <c r="G914" s="276"/>
      <c r="H914" s="258"/>
      <c r="I914" s="277"/>
      <c r="J914" s="258"/>
      <c r="K914" s="258"/>
      <c r="L914" s="258"/>
      <c r="M914" s="278"/>
      <c r="N914" s="278"/>
      <c r="O914" s="278">
        <v>0</v>
      </c>
    </row>
    <row r="915" spans="1:15" x14ac:dyDescent="0.25">
      <c r="A915" s="279"/>
      <c r="B915" s="279"/>
      <c r="C915" s="279" t="s">
        <v>697</v>
      </c>
      <c r="D915" s="279"/>
      <c r="E915" s="279"/>
      <c r="F915" s="279"/>
      <c r="G915" s="280"/>
      <c r="H915" s="279"/>
      <c r="I915" s="281"/>
      <c r="J915" s="279"/>
      <c r="K915" s="279"/>
      <c r="L915" s="279"/>
      <c r="M915" s="259"/>
      <c r="N915" s="259"/>
      <c r="O915" s="259">
        <f>O914</f>
        <v>0</v>
      </c>
    </row>
    <row r="916" spans="1:15" x14ac:dyDescent="0.25">
      <c r="A916" s="258"/>
      <c r="B916" s="258"/>
      <c r="C916" s="258" t="s">
        <v>698</v>
      </c>
      <c r="D916" s="258"/>
      <c r="E916" s="258"/>
      <c r="F916" s="258"/>
      <c r="G916" s="276"/>
      <c r="H916" s="258"/>
      <c r="I916" s="277"/>
      <c r="J916" s="258"/>
      <c r="K916" s="258"/>
      <c r="L916" s="258"/>
      <c r="M916" s="278"/>
      <c r="N916" s="278"/>
      <c r="O916" s="278">
        <v>0</v>
      </c>
    </row>
    <row r="917" spans="1:15" x14ac:dyDescent="0.25">
      <c r="A917" s="279"/>
      <c r="B917" s="279"/>
      <c r="C917" s="279" t="s">
        <v>699</v>
      </c>
      <c r="D917" s="279"/>
      <c r="E917" s="279"/>
      <c r="F917" s="279"/>
      <c r="G917" s="280"/>
      <c r="H917" s="279"/>
      <c r="I917" s="281"/>
      <c r="J917" s="279"/>
      <c r="K917" s="279"/>
      <c r="L917" s="279"/>
      <c r="M917" s="259"/>
      <c r="N917" s="259"/>
      <c r="O917" s="259">
        <f>O916</f>
        <v>0</v>
      </c>
    </row>
    <row r="918" spans="1:15" x14ac:dyDescent="0.25">
      <c r="A918" s="258"/>
      <c r="B918" s="258"/>
      <c r="C918" s="258" t="s">
        <v>700</v>
      </c>
      <c r="D918" s="258"/>
      <c r="E918" s="258"/>
      <c r="F918" s="258"/>
      <c r="G918" s="276"/>
      <c r="H918" s="258"/>
      <c r="I918" s="277"/>
      <c r="J918" s="258"/>
      <c r="K918" s="258"/>
      <c r="L918" s="258"/>
      <c r="M918" s="278"/>
      <c r="N918" s="278"/>
      <c r="O918" s="278">
        <v>0</v>
      </c>
    </row>
    <row r="919" spans="1:15" x14ac:dyDescent="0.25">
      <c r="A919" s="279"/>
      <c r="B919" s="279"/>
      <c r="C919" s="279" t="s">
        <v>701</v>
      </c>
      <c r="D919" s="279"/>
      <c r="E919" s="279"/>
      <c r="F919" s="279"/>
      <c r="G919" s="280"/>
      <c r="H919" s="279"/>
      <c r="I919" s="281"/>
      <c r="J919" s="279"/>
      <c r="K919" s="279"/>
      <c r="L919" s="279"/>
      <c r="M919" s="259"/>
      <c r="N919" s="259"/>
      <c r="O919" s="259">
        <f>O918</f>
        <v>0</v>
      </c>
    </row>
    <row r="920" spans="1:15" x14ac:dyDescent="0.25">
      <c r="A920" s="258"/>
      <c r="B920" s="258"/>
      <c r="C920" s="258" t="s">
        <v>702</v>
      </c>
      <c r="D920" s="258"/>
      <c r="E920" s="258"/>
      <c r="F920" s="258"/>
      <c r="G920" s="276"/>
      <c r="H920" s="258"/>
      <c r="I920" s="277"/>
      <c r="J920" s="258"/>
      <c r="K920" s="258"/>
      <c r="L920" s="258"/>
      <c r="M920" s="278"/>
      <c r="N920" s="278"/>
      <c r="O920" s="278">
        <v>0</v>
      </c>
    </row>
    <row r="921" spans="1:15" x14ac:dyDescent="0.25">
      <c r="A921" s="279"/>
      <c r="B921" s="279"/>
      <c r="C921" s="279" t="s">
        <v>703</v>
      </c>
      <c r="D921" s="279"/>
      <c r="E921" s="279"/>
      <c r="F921" s="279"/>
      <c r="G921" s="280"/>
      <c r="H921" s="279"/>
      <c r="I921" s="281"/>
      <c r="J921" s="279"/>
      <c r="K921" s="279"/>
      <c r="L921" s="279"/>
      <c r="M921" s="259"/>
      <c r="N921" s="259"/>
      <c r="O921" s="259">
        <f>O920</f>
        <v>0</v>
      </c>
    </row>
    <row r="922" spans="1:15" x14ac:dyDescent="0.25">
      <c r="A922" s="258"/>
      <c r="B922" s="258"/>
      <c r="C922" s="258" t="s">
        <v>704</v>
      </c>
      <c r="D922" s="258"/>
      <c r="E922" s="258"/>
      <c r="F922" s="258"/>
      <c r="G922" s="276"/>
      <c r="H922" s="258"/>
      <c r="I922" s="277"/>
      <c r="J922" s="258"/>
      <c r="K922" s="258"/>
      <c r="L922" s="258"/>
      <c r="M922" s="278"/>
      <c r="N922" s="278"/>
      <c r="O922" s="278">
        <v>0</v>
      </c>
    </row>
    <row r="923" spans="1:15" x14ac:dyDescent="0.25">
      <c r="A923" s="279"/>
      <c r="B923" s="279"/>
      <c r="C923" s="279" t="s">
        <v>705</v>
      </c>
      <c r="D923" s="279"/>
      <c r="E923" s="279"/>
      <c r="F923" s="279"/>
      <c r="G923" s="280"/>
      <c r="H923" s="279"/>
      <c r="I923" s="281"/>
      <c r="J923" s="279"/>
      <c r="K923" s="279"/>
      <c r="L923" s="279"/>
      <c r="M923" s="259"/>
      <c r="N923" s="259"/>
      <c r="O923" s="259">
        <f>O922</f>
        <v>0</v>
      </c>
    </row>
    <row r="924" spans="1:15" x14ac:dyDescent="0.25">
      <c r="A924" s="258"/>
      <c r="B924" s="258"/>
      <c r="C924" s="258" t="s">
        <v>706</v>
      </c>
      <c r="D924" s="258"/>
      <c r="E924" s="258"/>
      <c r="F924" s="258"/>
      <c r="G924" s="276"/>
      <c r="H924" s="258"/>
      <c r="I924" s="277"/>
      <c r="J924" s="258"/>
      <c r="K924" s="258"/>
      <c r="L924" s="258"/>
      <c r="M924" s="278"/>
      <c r="N924" s="278"/>
      <c r="O924" s="278">
        <v>0</v>
      </c>
    </row>
    <row r="925" spans="1:15" ht="15.75" thickBot="1" x14ac:dyDescent="0.3">
      <c r="A925" s="279"/>
      <c r="B925" s="279"/>
      <c r="C925" s="279" t="s">
        <v>707</v>
      </c>
      <c r="D925" s="279"/>
      <c r="E925" s="279"/>
      <c r="F925" s="279"/>
      <c r="G925" s="280"/>
      <c r="H925" s="279"/>
      <c r="I925" s="281"/>
      <c r="J925" s="279"/>
      <c r="K925" s="279"/>
      <c r="L925" s="279"/>
      <c r="M925" s="260"/>
      <c r="N925" s="260"/>
      <c r="O925" s="260">
        <f>O924</f>
        <v>0</v>
      </c>
    </row>
    <row r="926" spans="1:15" x14ac:dyDescent="0.25">
      <c r="A926" s="279"/>
      <c r="B926" s="279" t="s">
        <v>708</v>
      </c>
      <c r="C926" s="279"/>
      <c r="D926" s="279"/>
      <c r="E926" s="279"/>
      <c r="F926" s="279"/>
      <c r="G926" s="280"/>
      <c r="H926" s="279"/>
      <c r="I926" s="281"/>
      <c r="J926" s="279"/>
      <c r="K926" s="279"/>
      <c r="L926" s="279"/>
      <c r="M926" s="259"/>
      <c r="N926" s="259"/>
      <c r="O926" s="259">
        <f>ROUND(O905+O907+O909+O911+O913+O915+O917+O919+O921+O923+O925,5)</f>
        <v>0</v>
      </c>
    </row>
    <row r="927" spans="1:15" x14ac:dyDescent="0.25">
      <c r="A927" s="258"/>
      <c r="B927" s="258" t="s">
        <v>709</v>
      </c>
      <c r="C927" s="258"/>
      <c r="D927" s="258"/>
      <c r="E927" s="258"/>
      <c r="F927" s="258"/>
      <c r="G927" s="276"/>
      <c r="H927" s="258"/>
      <c r="I927" s="277"/>
      <c r="J927" s="258"/>
      <c r="K927" s="258"/>
      <c r="L927" s="258"/>
      <c r="M927" s="278"/>
      <c r="N927" s="278"/>
      <c r="O927" s="278">
        <v>0</v>
      </c>
    </row>
    <row r="928" spans="1:15" x14ac:dyDescent="0.25">
      <c r="A928" s="258"/>
      <c r="B928" s="258"/>
      <c r="C928" s="258" t="s">
        <v>710</v>
      </c>
      <c r="D928" s="258"/>
      <c r="E928" s="258"/>
      <c r="F928" s="258"/>
      <c r="G928" s="276"/>
      <c r="H928" s="258"/>
      <c r="I928" s="277"/>
      <c r="J928" s="258"/>
      <c r="K928" s="258"/>
      <c r="L928" s="258"/>
      <c r="M928" s="278"/>
      <c r="N928" s="278"/>
      <c r="O928" s="278">
        <v>0</v>
      </c>
    </row>
    <row r="929" spans="1:15" x14ac:dyDescent="0.25">
      <c r="A929" s="279"/>
      <c r="B929" s="279"/>
      <c r="C929" s="279" t="s">
        <v>711</v>
      </c>
      <c r="D929" s="279"/>
      <c r="E929" s="279"/>
      <c r="F929" s="279"/>
      <c r="G929" s="280"/>
      <c r="H929" s="279"/>
      <c r="I929" s="281"/>
      <c r="J929" s="279"/>
      <c r="K929" s="279"/>
      <c r="L929" s="279"/>
      <c r="M929" s="259"/>
      <c r="N929" s="259"/>
      <c r="O929" s="259">
        <f>O928</f>
        <v>0</v>
      </c>
    </row>
    <row r="930" spans="1:15" x14ac:dyDescent="0.25">
      <c r="A930" s="258"/>
      <c r="B930" s="258"/>
      <c r="C930" s="258" t="s">
        <v>712</v>
      </c>
      <c r="D930" s="258"/>
      <c r="E930" s="258"/>
      <c r="F930" s="258"/>
      <c r="G930" s="276"/>
      <c r="H930" s="258"/>
      <c r="I930" s="277"/>
      <c r="J930" s="258"/>
      <c r="K930" s="258"/>
      <c r="L930" s="258"/>
      <c r="M930" s="278"/>
      <c r="N930" s="278"/>
      <c r="O930" s="278">
        <v>0</v>
      </c>
    </row>
    <row r="931" spans="1:15" x14ac:dyDescent="0.25">
      <c r="A931" s="279"/>
      <c r="B931" s="279"/>
      <c r="C931" s="279" t="s">
        <v>713</v>
      </c>
      <c r="D931" s="279"/>
      <c r="E931" s="279"/>
      <c r="F931" s="279"/>
      <c r="G931" s="280"/>
      <c r="H931" s="279"/>
      <c r="I931" s="281"/>
      <c r="J931" s="279"/>
      <c r="K931" s="279"/>
      <c r="L931" s="279"/>
      <c r="M931" s="259"/>
      <c r="N931" s="259"/>
      <c r="O931" s="259">
        <f>O930</f>
        <v>0</v>
      </c>
    </row>
    <row r="932" spans="1:15" x14ac:dyDescent="0.25">
      <c r="A932" s="258"/>
      <c r="B932" s="258"/>
      <c r="C932" s="258" t="s">
        <v>714</v>
      </c>
      <c r="D932" s="258"/>
      <c r="E932" s="258"/>
      <c r="F932" s="258"/>
      <c r="G932" s="276"/>
      <c r="H932" s="258"/>
      <c r="I932" s="277"/>
      <c r="J932" s="258"/>
      <c r="K932" s="258"/>
      <c r="L932" s="258"/>
      <c r="M932" s="278"/>
      <c r="N932" s="278"/>
      <c r="O932" s="278">
        <v>0</v>
      </c>
    </row>
    <row r="933" spans="1:15" x14ac:dyDescent="0.25">
      <c r="A933" s="279"/>
      <c r="B933" s="279"/>
      <c r="C933" s="279" t="s">
        <v>715</v>
      </c>
      <c r="D933" s="279"/>
      <c r="E933" s="279"/>
      <c r="F933" s="279"/>
      <c r="G933" s="280"/>
      <c r="H933" s="279"/>
      <c r="I933" s="281"/>
      <c r="J933" s="279"/>
      <c r="K933" s="279"/>
      <c r="L933" s="279"/>
      <c r="M933" s="259"/>
      <c r="N933" s="259"/>
      <c r="O933" s="259">
        <f>O932</f>
        <v>0</v>
      </c>
    </row>
    <row r="934" spans="1:15" x14ac:dyDescent="0.25">
      <c r="A934" s="258"/>
      <c r="B934" s="258"/>
      <c r="C934" s="258" t="s">
        <v>716</v>
      </c>
      <c r="D934" s="258"/>
      <c r="E934" s="258"/>
      <c r="F934" s="258"/>
      <c r="G934" s="276"/>
      <c r="H934" s="258"/>
      <c r="I934" s="277"/>
      <c r="J934" s="258"/>
      <c r="K934" s="258"/>
      <c r="L934" s="258"/>
      <c r="M934" s="278"/>
      <c r="N934" s="278"/>
      <c r="O934" s="278">
        <v>0</v>
      </c>
    </row>
    <row r="935" spans="1:15" x14ac:dyDescent="0.25">
      <c r="A935" s="279"/>
      <c r="B935" s="279"/>
      <c r="C935" s="279" t="s">
        <v>717</v>
      </c>
      <c r="D935" s="279"/>
      <c r="E935" s="279"/>
      <c r="F935" s="279"/>
      <c r="G935" s="280"/>
      <c r="H935" s="279"/>
      <c r="I935" s="281"/>
      <c r="J935" s="279"/>
      <c r="K935" s="279"/>
      <c r="L935" s="279"/>
      <c r="M935" s="259"/>
      <c r="N935" s="259"/>
      <c r="O935" s="259">
        <f>O934</f>
        <v>0</v>
      </c>
    </row>
    <row r="936" spans="1:15" x14ac:dyDescent="0.25">
      <c r="A936" s="258"/>
      <c r="B936" s="258"/>
      <c r="C936" s="258" t="s">
        <v>718</v>
      </c>
      <c r="D936" s="258"/>
      <c r="E936" s="258"/>
      <c r="F936" s="258"/>
      <c r="G936" s="276"/>
      <c r="H936" s="258"/>
      <c r="I936" s="277"/>
      <c r="J936" s="258"/>
      <c r="K936" s="258"/>
      <c r="L936" s="258"/>
      <c r="M936" s="278"/>
      <c r="N936" s="278"/>
      <c r="O936" s="278">
        <v>0</v>
      </c>
    </row>
    <row r="937" spans="1:15" x14ac:dyDescent="0.25">
      <c r="A937" s="279"/>
      <c r="B937" s="279"/>
      <c r="C937" s="279" t="s">
        <v>719</v>
      </c>
      <c r="D937" s="279"/>
      <c r="E937" s="279"/>
      <c r="F937" s="279"/>
      <c r="G937" s="280"/>
      <c r="H937" s="279"/>
      <c r="I937" s="281"/>
      <c r="J937" s="279"/>
      <c r="K937" s="279"/>
      <c r="L937" s="279"/>
      <c r="M937" s="259"/>
      <c r="N937" s="259"/>
      <c r="O937" s="259">
        <f>O936</f>
        <v>0</v>
      </c>
    </row>
    <row r="938" spans="1:15" x14ac:dyDescent="0.25">
      <c r="A938" s="258"/>
      <c r="B938" s="258"/>
      <c r="C938" s="258" t="s">
        <v>720</v>
      </c>
      <c r="D938" s="258"/>
      <c r="E938" s="258"/>
      <c r="F938" s="258"/>
      <c r="G938" s="276"/>
      <c r="H938" s="258"/>
      <c r="I938" s="277"/>
      <c r="J938" s="258"/>
      <c r="K938" s="258"/>
      <c r="L938" s="258"/>
      <c r="M938" s="278"/>
      <c r="N938" s="278"/>
      <c r="O938" s="278">
        <v>0</v>
      </c>
    </row>
    <row r="939" spans="1:15" x14ac:dyDescent="0.25">
      <c r="A939" s="279"/>
      <c r="B939" s="279"/>
      <c r="C939" s="279" t="s">
        <v>721</v>
      </c>
      <c r="D939" s="279"/>
      <c r="E939" s="279"/>
      <c r="F939" s="279"/>
      <c r="G939" s="280"/>
      <c r="H939" s="279"/>
      <c r="I939" s="281"/>
      <c r="J939" s="279"/>
      <c r="K939" s="279"/>
      <c r="L939" s="279"/>
      <c r="M939" s="259"/>
      <c r="N939" s="259"/>
      <c r="O939" s="259">
        <f>O938</f>
        <v>0</v>
      </c>
    </row>
    <row r="940" spans="1:15" x14ac:dyDescent="0.25">
      <c r="A940" s="258"/>
      <c r="B940" s="258"/>
      <c r="C940" s="258" t="s">
        <v>722</v>
      </c>
      <c r="D940" s="258"/>
      <c r="E940" s="258"/>
      <c r="F940" s="258"/>
      <c r="G940" s="276"/>
      <c r="H940" s="258"/>
      <c r="I940" s="277"/>
      <c r="J940" s="258"/>
      <c r="K940" s="258"/>
      <c r="L940" s="258"/>
      <c r="M940" s="278"/>
      <c r="N940" s="278"/>
      <c r="O940" s="278">
        <v>0</v>
      </c>
    </row>
    <row r="941" spans="1:15" x14ac:dyDescent="0.25">
      <c r="A941" s="279"/>
      <c r="B941" s="279"/>
      <c r="C941" s="279" t="s">
        <v>723</v>
      </c>
      <c r="D941" s="279"/>
      <c r="E941" s="279"/>
      <c r="F941" s="279"/>
      <c r="G941" s="280"/>
      <c r="H941" s="279"/>
      <c r="I941" s="281"/>
      <c r="J941" s="279"/>
      <c r="K941" s="279"/>
      <c r="L941" s="279"/>
      <c r="M941" s="259"/>
      <c r="N941" s="259"/>
      <c r="O941" s="259">
        <f>O940</f>
        <v>0</v>
      </c>
    </row>
    <row r="942" spans="1:15" x14ac:dyDescent="0.25">
      <c r="A942" s="258"/>
      <c r="B942" s="258"/>
      <c r="C942" s="258" t="s">
        <v>724</v>
      </c>
      <c r="D942" s="258"/>
      <c r="E942" s="258"/>
      <c r="F942" s="258"/>
      <c r="G942" s="276"/>
      <c r="H942" s="258"/>
      <c r="I942" s="277"/>
      <c r="J942" s="258"/>
      <c r="K942" s="258"/>
      <c r="L942" s="258"/>
      <c r="M942" s="278"/>
      <c r="N942" s="278"/>
      <c r="O942" s="278">
        <v>0</v>
      </c>
    </row>
    <row r="943" spans="1:15" x14ac:dyDescent="0.25">
      <c r="A943" s="279"/>
      <c r="B943" s="279"/>
      <c r="C943" s="279" t="s">
        <v>725</v>
      </c>
      <c r="D943" s="279"/>
      <c r="E943" s="279"/>
      <c r="F943" s="279"/>
      <c r="G943" s="280"/>
      <c r="H943" s="279"/>
      <c r="I943" s="281"/>
      <c r="J943" s="279"/>
      <c r="K943" s="279"/>
      <c r="L943" s="279"/>
      <c r="M943" s="259"/>
      <c r="N943" s="259"/>
      <c r="O943" s="259">
        <f>O942</f>
        <v>0</v>
      </c>
    </row>
    <row r="944" spans="1:15" x14ac:dyDescent="0.25">
      <c r="A944" s="258"/>
      <c r="B944" s="258"/>
      <c r="C944" s="258" t="s">
        <v>726</v>
      </c>
      <c r="D944" s="258"/>
      <c r="E944" s="258"/>
      <c r="F944" s="258"/>
      <c r="G944" s="276"/>
      <c r="H944" s="258"/>
      <c r="I944" s="277"/>
      <c r="J944" s="258"/>
      <c r="K944" s="258"/>
      <c r="L944" s="258"/>
      <c r="M944" s="278"/>
      <c r="N944" s="278"/>
      <c r="O944" s="278">
        <v>0</v>
      </c>
    </row>
    <row r="945" spans="1:15" x14ac:dyDescent="0.25">
      <c r="A945" s="279"/>
      <c r="B945" s="279"/>
      <c r="C945" s="279" t="s">
        <v>727</v>
      </c>
      <c r="D945" s="279"/>
      <c r="E945" s="279"/>
      <c r="F945" s="279"/>
      <c r="G945" s="280"/>
      <c r="H945" s="279"/>
      <c r="I945" s="281"/>
      <c r="J945" s="279"/>
      <c r="K945" s="279"/>
      <c r="L945" s="279"/>
      <c r="M945" s="259"/>
      <c r="N945" s="259"/>
      <c r="O945" s="259">
        <f>O944</f>
        <v>0</v>
      </c>
    </row>
    <row r="946" spans="1:15" x14ac:dyDescent="0.25">
      <c r="A946" s="258"/>
      <c r="B946" s="258"/>
      <c r="C946" s="258" t="s">
        <v>728</v>
      </c>
      <c r="D946" s="258"/>
      <c r="E946" s="258"/>
      <c r="F946" s="258"/>
      <c r="G946" s="276"/>
      <c r="H946" s="258"/>
      <c r="I946" s="277"/>
      <c r="J946" s="258"/>
      <c r="K946" s="258"/>
      <c r="L946" s="258"/>
      <c r="M946" s="278"/>
      <c r="N946" s="278"/>
      <c r="O946" s="278">
        <v>0</v>
      </c>
    </row>
    <row r="947" spans="1:15" x14ac:dyDescent="0.25">
      <c r="A947" s="279"/>
      <c r="B947" s="279"/>
      <c r="C947" s="279" t="s">
        <v>729</v>
      </c>
      <c r="D947" s="279"/>
      <c r="E947" s="279"/>
      <c r="F947" s="279"/>
      <c r="G947" s="280"/>
      <c r="H947" s="279"/>
      <c r="I947" s="281"/>
      <c r="J947" s="279"/>
      <c r="K947" s="279"/>
      <c r="L947" s="279"/>
      <c r="M947" s="259"/>
      <c r="N947" s="259"/>
      <c r="O947" s="259">
        <f>O946</f>
        <v>0</v>
      </c>
    </row>
    <row r="948" spans="1:15" x14ac:dyDescent="0.25">
      <c r="A948" s="258"/>
      <c r="B948" s="258"/>
      <c r="C948" s="258" t="s">
        <v>730</v>
      </c>
      <c r="D948" s="258"/>
      <c r="E948" s="258"/>
      <c r="F948" s="258"/>
      <c r="G948" s="276"/>
      <c r="H948" s="258"/>
      <c r="I948" s="277"/>
      <c r="J948" s="258"/>
      <c r="K948" s="258"/>
      <c r="L948" s="258"/>
      <c r="M948" s="278"/>
      <c r="N948" s="278"/>
      <c r="O948" s="278">
        <v>0</v>
      </c>
    </row>
    <row r="949" spans="1:15" ht="15.75" thickBot="1" x14ac:dyDescent="0.3">
      <c r="A949" s="279"/>
      <c r="B949" s="279"/>
      <c r="C949" s="279" t="s">
        <v>731</v>
      </c>
      <c r="D949" s="279"/>
      <c r="E949" s="279"/>
      <c r="F949" s="279"/>
      <c r="G949" s="280"/>
      <c r="H949" s="279"/>
      <c r="I949" s="281"/>
      <c r="J949" s="279"/>
      <c r="K949" s="279"/>
      <c r="L949" s="279"/>
      <c r="M949" s="260"/>
      <c r="N949" s="260"/>
      <c r="O949" s="260">
        <f>O948</f>
        <v>0</v>
      </c>
    </row>
    <row r="950" spans="1:15" x14ac:dyDescent="0.25">
      <c r="A950" s="279"/>
      <c r="B950" s="279" t="s">
        <v>732</v>
      </c>
      <c r="C950" s="279"/>
      <c r="D950" s="279"/>
      <c r="E950" s="279"/>
      <c r="F950" s="279"/>
      <c r="G950" s="280"/>
      <c r="H950" s="279"/>
      <c r="I950" s="281"/>
      <c r="J950" s="279"/>
      <c r="K950" s="279"/>
      <c r="L950" s="279"/>
      <c r="M950" s="259"/>
      <c r="N950" s="259"/>
      <c r="O950" s="259">
        <f>ROUND(O929+O931+O933+O935+O937+O939+O941+O943+O945+O947+O949,5)</f>
        <v>0</v>
      </c>
    </row>
    <row r="951" spans="1:15" x14ac:dyDescent="0.25">
      <c r="A951" s="258"/>
      <c r="B951" s="258" t="s">
        <v>168</v>
      </c>
      <c r="C951" s="258"/>
      <c r="D951" s="258"/>
      <c r="E951" s="258"/>
      <c r="F951" s="258"/>
      <c r="G951" s="276"/>
      <c r="H951" s="258"/>
      <c r="I951" s="277"/>
      <c r="J951" s="258"/>
      <c r="K951" s="258"/>
      <c r="L951" s="258"/>
      <c r="M951" s="278"/>
      <c r="N951" s="278"/>
      <c r="O951" s="278">
        <v>1765.57</v>
      </c>
    </row>
    <row r="952" spans="1:15" x14ac:dyDescent="0.25">
      <c r="A952" s="258"/>
      <c r="B952" s="258"/>
      <c r="C952" s="258" t="s">
        <v>733</v>
      </c>
      <c r="D952" s="258"/>
      <c r="E952" s="258"/>
      <c r="F952" s="258"/>
      <c r="G952" s="276"/>
      <c r="H952" s="258"/>
      <c r="I952" s="277"/>
      <c r="J952" s="258"/>
      <c r="K952" s="258"/>
      <c r="L952" s="258"/>
      <c r="M952" s="278"/>
      <c r="N952" s="278"/>
      <c r="O952" s="278">
        <v>0</v>
      </c>
    </row>
    <row r="953" spans="1:15" x14ac:dyDescent="0.25">
      <c r="A953" s="279"/>
      <c r="B953" s="279"/>
      <c r="C953" s="279" t="s">
        <v>734</v>
      </c>
      <c r="D953" s="279"/>
      <c r="E953" s="279"/>
      <c r="F953" s="279"/>
      <c r="G953" s="280"/>
      <c r="H953" s="279"/>
      <c r="I953" s="281"/>
      <c r="J953" s="279"/>
      <c r="K953" s="279"/>
      <c r="L953" s="279"/>
      <c r="M953" s="259"/>
      <c r="N953" s="259"/>
      <c r="O953" s="259">
        <f>O952</f>
        <v>0</v>
      </c>
    </row>
    <row r="954" spans="1:15" x14ac:dyDescent="0.25">
      <c r="A954" s="258"/>
      <c r="B954" s="258"/>
      <c r="C954" s="258" t="s">
        <v>735</v>
      </c>
      <c r="D954" s="258"/>
      <c r="E954" s="258"/>
      <c r="F954" s="258"/>
      <c r="G954" s="276"/>
      <c r="H954" s="258"/>
      <c r="I954" s="277"/>
      <c r="J954" s="258"/>
      <c r="K954" s="258"/>
      <c r="L954" s="258"/>
      <c r="M954" s="278"/>
      <c r="N954" s="278"/>
      <c r="O954" s="278">
        <v>0</v>
      </c>
    </row>
    <row r="955" spans="1:15" x14ac:dyDescent="0.25">
      <c r="A955" s="279"/>
      <c r="B955" s="279"/>
      <c r="C955" s="279" t="s">
        <v>736</v>
      </c>
      <c r="D955" s="279"/>
      <c r="E955" s="279"/>
      <c r="F955" s="279"/>
      <c r="G955" s="280"/>
      <c r="H955" s="279"/>
      <c r="I955" s="281"/>
      <c r="J955" s="279"/>
      <c r="K955" s="279"/>
      <c r="L955" s="279"/>
      <c r="M955" s="259"/>
      <c r="N955" s="259"/>
      <c r="O955" s="259">
        <f>O954</f>
        <v>0</v>
      </c>
    </row>
    <row r="956" spans="1:15" x14ac:dyDescent="0.25">
      <c r="A956" s="258"/>
      <c r="B956" s="258"/>
      <c r="C956" s="258" t="s">
        <v>737</v>
      </c>
      <c r="D956" s="258"/>
      <c r="E956" s="258"/>
      <c r="F956" s="258"/>
      <c r="G956" s="276"/>
      <c r="H956" s="258"/>
      <c r="I956" s="277"/>
      <c r="J956" s="258"/>
      <c r="K956" s="258"/>
      <c r="L956" s="258"/>
      <c r="M956" s="278"/>
      <c r="N956" s="278"/>
      <c r="O956" s="278">
        <v>0</v>
      </c>
    </row>
    <row r="957" spans="1:15" x14ac:dyDescent="0.25">
      <c r="A957" s="279"/>
      <c r="B957" s="279"/>
      <c r="C957" s="279" t="s">
        <v>738</v>
      </c>
      <c r="D957" s="279"/>
      <c r="E957" s="279"/>
      <c r="F957" s="279"/>
      <c r="G957" s="280"/>
      <c r="H957" s="279"/>
      <c r="I957" s="281"/>
      <c r="J957" s="279"/>
      <c r="K957" s="279"/>
      <c r="L957" s="279"/>
      <c r="M957" s="259"/>
      <c r="N957" s="259"/>
      <c r="O957" s="259">
        <f>O956</f>
        <v>0</v>
      </c>
    </row>
    <row r="958" spans="1:15" x14ac:dyDescent="0.25">
      <c r="A958" s="258"/>
      <c r="B958" s="258"/>
      <c r="C958" s="258" t="s">
        <v>739</v>
      </c>
      <c r="D958" s="258"/>
      <c r="E958" s="258"/>
      <c r="F958" s="258"/>
      <c r="G958" s="276"/>
      <c r="H958" s="258"/>
      <c r="I958" s="277"/>
      <c r="J958" s="258"/>
      <c r="K958" s="258"/>
      <c r="L958" s="258"/>
      <c r="M958" s="278"/>
      <c r="N958" s="278"/>
      <c r="O958" s="278">
        <v>0</v>
      </c>
    </row>
    <row r="959" spans="1:15" x14ac:dyDescent="0.25">
      <c r="A959" s="279"/>
      <c r="B959" s="279"/>
      <c r="C959" s="279" t="s">
        <v>740</v>
      </c>
      <c r="D959" s="279"/>
      <c r="E959" s="279"/>
      <c r="F959" s="279"/>
      <c r="G959" s="280"/>
      <c r="H959" s="279"/>
      <c r="I959" s="281"/>
      <c r="J959" s="279"/>
      <c r="K959" s="279"/>
      <c r="L959" s="279"/>
      <c r="M959" s="259"/>
      <c r="N959" s="259"/>
      <c r="O959" s="259">
        <f>O958</f>
        <v>0</v>
      </c>
    </row>
    <row r="960" spans="1:15" x14ac:dyDescent="0.25">
      <c r="A960" s="258"/>
      <c r="B960" s="258"/>
      <c r="C960" s="258" t="s">
        <v>169</v>
      </c>
      <c r="D960" s="258"/>
      <c r="E960" s="258"/>
      <c r="F960" s="258"/>
      <c r="G960" s="276"/>
      <c r="H960" s="258"/>
      <c r="I960" s="277"/>
      <c r="J960" s="258"/>
      <c r="K960" s="258"/>
      <c r="L960" s="258"/>
      <c r="M960" s="278"/>
      <c r="N960" s="278"/>
      <c r="O960" s="278">
        <v>300</v>
      </c>
    </row>
    <row r="961" spans="1:15" x14ac:dyDescent="0.25">
      <c r="A961" s="279"/>
      <c r="B961" s="279"/>
      <c r="C961" s="279" t="s">
        <v>741</v>
      </c>
      <c r="D961" s="279"/>
      <c r="E961" s="279"/>
      <c r="F961" s="279"/>
      <c r="G961" s="280"/>
      <c r="H961" s="279"/>
      <c r="I961" s="281"/>
      <c r="J961" s="279"/>
      <c r="K961" s="279"/>
      <c r="L961" s="279"/>
      <c r="M961" s="259"/>
      <c r="N961" s="259"/>
      <c r="O961" s="259">
        <f>O960</f>
        <v>300</v>
      </c>
    </row>
    <row r="962" spans="1:15" x14ac:dyDescent="0.25">
      <c r="A962" s="258"/>
      <c r="B962" s="258"/>
      <c r="C962" s="258" t="s">
        <v>170</v>
      </c>
      <c r="D962" s="258"/>
      <c r="E962" s="258"/>
      <c r="F962" s="258"/>
      <c r="G962" s="276"/>
      <c r="H962" s="258"/>
      <c r="I962" s="277"/>
      <c r="J962" s="258"/>
      <c r="K962" s="258"/>
      <c r="L962" s="258"/>
      <c r="M962" s="278"/>
      <c r="N962" s="278"/>
      <c r="O962" s="278">
        <v>0</v>
      </c>
    </row>
    <row r="963" spans="1:15" x14ac:dyDescent="0.25">
      <c r="A963" s="279"/>
      <c r="B963" s="279"/>
      <c r="C963" s="279" t="s">
        <v>742</v>
      </c>
      <c r="D963" s="279"/>
      <c r="E963" s="279"/>
      <c r="F963" s="279"/>
      <c r="G963" s="280"/>
      <c r="H963" s="279"/>
      <c r="I963" s="281"/>
      <c r="J963" s="279"/>
      <c r="K963" s="279"/>
      <c r="L963" s="279"/>
      <c r="M963" s="259"/>
      <c r="N963" s="259"/>
      <c r="O963" s="259">
        <f>O962</f>
        <v>0</v>
      </c>
    </row>
    <row r="964" spans="1:15" x14ac:dyDescent="0.25">
      <c r="A964" s="258"/>
      <c r="B964" s="258"/>
      <c r="C964" s="258" t="s">
        <v>171</v>
      </c>
      <c r="D964" s="258"/>
      <c r="E964" s="258"/>
      <c r="F964" s="258"/>
      <c r="G964" s="276"/>
      <c r="H964" s="258"/>
      <c r="I964" s="277"/>
      <c r="J964" s="258"/>
      <c r="K964" s="258"/>
      <c r="L964" s="258"/>
      <c r="M964" s="278"/>
      <c r="N964" s="278"/>
      <c r="O964" s="278">
        <v>0</v>
      </c>
    </row>
    <row r="965" spans="1:15" x14ac:dyDescent="0.25">
      <c r="A965" s="279"/>
      <c r="B965" s="279"/>
      <c r="C965" s="279" t="s">
        <v>743</v>
      </c>
      <c r="D965" s="279"/>
      <c r="E965" s="279"/>
      <c r="F965" s="279"/>
      <c r="G965" s="280"/>
      <c r="H965" s="279"/>
      <c r="I965" s="281"/>
      <c r="J965" s="279"/>
      <c r="K965" s="279"/>
      <c r="L965" s="279"/>
      <c r="M965" s="259"/>
      <c r="N965" s="259"/>
      <c r="O965" s="259">
        <f>O964</f>
        <v>0</v>
      </c>
    </row>
    <row r="966" spans="1:15" x14ac:dyDescent="0.25">
      <c r="A966" s="258"/>
      <c r="B966" s="258"/>
      <c r="C966" s="258" t="s">
        <v>172</v>
      </c>
      <c r="D966" s="258"/>
      <c r="E966" s="258"/>
      <c r="F966" s="258"/>
      <c r="G966" s="276"/>
      <c r="H966" s="258"/>
      <c r="I966" s="277"/>
      <c r="J966" s="258"/>
      <c r="K966" s="258"/>
      <c r="L966" s="258"/>
      <c r="M966" s="278"/>
      <c r="N966" s="278"/>
      <c r="O966" s="278">
        <v>0</v>
      </c>
    </row>
    <row r="967" spans="1:15" x14ac:dyDescent="0.25">
      <c r="A967" s="258"/>
      <c r="B967" s="258"/>
      <c r="C967" s="258"/>
      <c r="D967" s="258" t="s">
        <v>744</v>
      </c>
      <c r="E967" s="258"/>
      <c r="F967" s="258"/>
      <c r="G967" s="276"/>
      <c r="H967" s="258"/>
      <c r="I967" s="277"/>
      <c r="J967" s="258"/>
      <c r="K967" s="258"/>
      <c r="L967" s="258"/>
      <c r="M967" s="278"/>
      <c r="N967" s="278"/>
      <c r="O967" s="278">
        <v>0</v>
      </c>
    </row>
    <row r="968" spans="1:15" x14ac:dyDescent="0.25">
      <c r="A968" s="279"/>
      <c r="B968" s="279"/>
      <c r="C968" s="279"/>
      <c r="D968" s="279" t="s">
        <v>745</v>
      </c>
      <c r="E968" s="279"/>
      <c r="F968" s="279"/>
      <c r="G968" s="280"/>
      <c r="H968" s="279"/>
      <c r="I968" s="281"/>
      <c r="J968" s="279"/>
      <c r="K968" s="279"/>
      <c r="L968" s="279"/>
      <c r="M968" s="259"/>
      <c r="N968" s="259"/>
      <c r="O968" s="259">
        <f>O967</f>
        <v>0</v>
      </c>
    </row>
    <row r="969" spans="1:15" x14ac:dyDescent="0.25">
      <c r="A969" s="258"/>
      <c r="B969" s="258"/>
      <c r="C969" s="258"/>
      <c r="D969" s="258" t="s">
        <v>173</v>
      </c>
      <c r="E969" s="258"/>
      <c r="F969" s="258"/>
      <c r="G969" s="276"/>
      <c r="H969" s="258"/>
      <c r="I969" s="277"/>
      <c r="J969" s="258"/>
      <c r="K969" s="258"/>
      <c r="L969" s="258"/>
      <c r="M969" s="278"/>
      <c r="N969" s="278"/>
      <c r="O969" s="278">
        <v>0</v>
      </c>
    </row>
    <row r="970" spans="1:15" x14ac:dyDescent="0.25">
      <c r="A970" s="279"/>
      <c r="B970" s="279"/>
      <c r="C970" s="279"/>
      <c r="D970" s="279" t="s">
        <v>746</v>
      </c>
      <c r="E970" s="279"/>
      <c r="F970" s="279"/>
      <c r="G970" s="280"/>
      <c r="H970" s="279"/>
      <c r="I970" s="281"/>
      <c r="J970" s="279"/>
      <c r="K970" s="279"/>
      <c r="L970" s="279"/>
      <c r="M970" s="259"/>
      <c r="N970" s="259"/>
      <c r="O970" s="259">
        <f>O969</f>
        <v>0</v>
      </c>
    </row>
    <row r="971" spans="1:15" x14ac:dyDescent="0.25">
      <c r="A971" s="258"/>
      <c r="B971" s="258"/>
      <c r="C971" s="258"/>
      <c r="D971" s="258" t="s">
        <v>174</v>
      </c>
      <c r="E971" s="258"/>
      <c r="F971" s="258"/>
      <c r="G971" s="276"/>
      <c r="H971" s="258"/>
      <c r="I971" s="277"/>
      <c r="J971" s="258"/>
      <c r="K971" s="258"/>
      <c r="L971" s="258"/>
      <c r="M971" s="278"/>
      <c r="N971" s="278"/>
      <c r="O971" s="278">
        <v>0</v>
      </c>
    </row>
    <row r="972" spans="1:15" x14ac:dyDescent="0.25">
      <c r="A972" s="279"/>
      <c r="B972" s="279"/>
      <c r="C972" s="279"/>
      <c r="D972" s="279" t="s">
        <v>747</v>
      </c>
      <c r="E972" s="279"/>
      <c r="F972" s="279"/>
      <c r="G972" s="280"/>
      <c r="H972" s="279"/>
      <c r="I972" s="281"/>
      <c r="J972" s="279"/>
      <c r="K972" s="279"/>
      <c r="L972" s="279"/>
      <c r="M972" s="259"/>
      <c r="N972" s="259"/>
      <c r="O972" s="259">
        <f>O971</f>
        <v>0</v>
      </c>
    </row>
    <row r="973" spans="1:15" x14ac:dyDescent="0.25">
      <c r="A973" s="258"/>
      <c r="B973" s="258"/>
      <c r="C973" s="258"/>
      <c r="D973" s="258" t="s">
        <v>175</v>
      </c>
      <c r="E973" s="258"/>
      <c r="F973" s="258"/>
      <c r="G973" s="276"/>
      <c r="H973" s="258"/>
      <c r="I973" s="277"/>
      <c r="J973" s="258"/>
      <c r="K973" s="258"/>
      <c r="L973" s="258"/>
      <c r="M973" s="278"/>
      <c r="N973" s="278"/>
      <c r="O973" s="278">
        <v>0</v>
      </c>
    </row>
    <row r="974" spans="1:15" x14ac:dyDescent="0.25">
      <c r="A974" s="279"/>
      <c r="B974" s="279"/>
      <c r="C974" s="279"/>
      <c r="D974" s="279" t="s">
        <v>748</v>
      </c>
      <c r="E974" s="279"/>
      <c r="F974" s="279"/>
      <c r="G974" s="280"/>
      <c r="H974" s="279"/>
      <c r="I974" s="281"/>
      <c r="J974" s="279"/>
      <c r="K974" s="279"/>
      <c r="L974" s="279"/>
      <c r="M974" s="259"/>
      <c r="N974" s="259"/>
      <c r="O974" s="259">
        <f>O973</f>
        <v>0</v>
      </c>
    </row>
    <row r="975" spans="1:15" x14ac:dyDescent="0.25">
      <c r="A975" s="258"/>
      <c r="B975" s="258"/>
      <c r="C975" s="258"/>
      <c r="D975" s="258" t="s">
        <v>176</v>
      </c>
      <c r="E975" s="258"/>
      <c r="F975" s="258"/>
      <c r="G975" s="276"/>
      <c r="H975" s="258"/>
      <c r="I975" s="277"/>
      <c r="J975" s="258"/>
      <c r="K975" s="258"/>
      <c r="L975" s="258"/>
      <c r="M975" s="278"/>
      <c r="N975" s="278"/>
      <c r="O975" s="278">
        <v>0</v>
      </c>
    </row>
    <row r="976" spans="1:15" x14ac:dyDescent="0.25">
      <c r="A976" s="279"/>
      <c r="B976" s="279"/>
      <c r="C976" s="279"/>
      <c r="D976" s="279" t="s">
        <v>749</v>
      </c>
      <c r="E976" s="279"/>
      <c r="F976" s="279"/>
      <c r="G976" s="280"/>
      <c r="H976" s="279"/>
      <c r="I976" s="281"/>
      <c r="J976" s="279"/>
      <c r="K976" s="279"/>
      <c r="L976" s="279"/>
      <c r="M976" s="259"/>
      <c r="N976" s="259"/>
      <c r="O976" s="259">
        <f>O975</f>
        <v>0</v>
      </c>
    </row>
    <row r="977" spans="1:15" x14ac:dyDescent="0.25">
      <c r="A977" s="258"/>
      <c r="B977" s="258"/>
      <c r="C977" s="258"/>
      <c r="D977" s="258" t="s">
        <v>750</v>
      </c>
      <c r="E977" s="258"/>
      <c r="F977" s="258"/>
      <c r="G977" s="276"/>
      <c r="H977" s="258"/>
      <c r="I977" s="277"/>
      <c r="J977" s="258"/>
      <c r="K977" s="258"/>
      <c r="L977" s="258"/>
      <c r="M977" s="278"/>
      <c r="N977" s="278"/>
      <c r="O977" s="278">
        <v>0</v>
      </c>
    </row>
    <row r="978" spans="1:15" ht="15.75" thickBot="1" x14ac:dyDescent="0.3">
      <c r="A978" s="279"/>
      <c r="B978" s="279"/>
      <c r="C978" s="279"/>
      <c r="D978" s="279" t="s">
        <v>751</v>
      </c>
      <c r="E978" s="279"/>
      <c r="F978" s="279"/>
      <c r="G978" s="280"/>
      <c r="H978" s="279"/>
      <c r="I978" s="281"/>
      <c r="J978" s="279"/>
      <c r="K978" s="279"/>
      <c r="L978" s="279"/>
      <c r="M978" s="260"/>
      <c r="N978" s="260"/>
      <c r="O978" s="260">
        <f>O977</f>
        <v>0</v>
      </c>
    </row>
    <row r="979" spans="1:15" x14ac:dyDescent="0.25">
      <c r="A979" s="279"/>
      <c r="B979" s="279"/>
      <c r="C979" s="279" t="s">
        <v>177</v>
      </c>
      <c r="D979" s="279"/>
      <c r="E979" s="279"/>
      <c r="F979" s="279"/>
      <c r="G979" s="280"/>
      <c r="H979" s="279"/>
      <c r="I979" s="281"/>
      <c r="J979" s="279"/>
      <c r="K979" s="279"/>
      <c r="L979" s="279"/>
      <c r="M979" s="259"/>
      <c r="N979" s="259"/>
      <c r="O979" s="259">
        <f>ROUND(O968+O970+O972+O974+O976+O978,5)</f>
        <v>0</v>
      </c>
    </row>
    <row r="980" spans="1:15" x14ac:dyDescent="0.25">
      <c r="A980" s="258"/>
      <c r="B980" s="258"/>
      <c r="C980" s="258" t="s">
        <v>178</v>
      </c>
      <c r="D980" s="258"/>
      <c r="E980" s="258"/>
      <c r="F980" s="258"/>
      <c r="G980" s="276"/>
      <c r="H980" s="258"/>
      <c r="I980" s="277"/>
      <c r="J980" s="258"/>
      <c r="K980" s="258"/>
      <c r="L980" s="258"/>
      <c r="M980" s="278"/>
      <c r="N980" s="278"/>
      <c r="O980" s="278">
        <v>0</v>
      </c>
    </row>
    <row r="981" spans="1:15" x14ac:dyDescent="0.25">
      <c r="A981" s="279"/>
      <c r="B981" s="279"/>
      <c r="C981" s="279" t="s">
        <v>752</v>
      </c>
      <c r="D981" s="279"/>
      <c r="E981" s="279"/>
      <c r="F981" s="279"/>
      <c r="G981" s="280"/>
      <c r="H981" s="279"/>
      <c r="I981" s="281"/>
      <c r="J981" s="279"/>
      <c r="K981" s="279"/>
      <c r="L981" s="279"/>
      <c r="M981" s="259"/>
      <c r="N981" s="259"/>
      <c r="O981" s="259">
        <f>O980</f>
        <v>0</v>
      </c>
    </row>
    <row r="982" spans="1:15" x14ac:dyDescent="0.25">
      <c r="A982" s="258"/>
      <c r="B982" s="258"/>
      <c r="C982" s="258" t="s">
        <v>179</v>
      </c>
      <c r="D982" s="258"/>
      <c r="E982" s="258"/>
      <c r="F982" s="258"/>
      <c r="G982" s="276"/>
      <c r="H982" s="258"/>
      <c r="I982" s="277"/>
      <c r="J982" s="258"/>
      <c r="K982" s="258"/>
      <c r="L982" s="258"/>
      <c r="M982" s="278"/>
      <c r="N982" s="278"/>
      <c r="O982" s="278">
        <v>157.88999999999999</v>
      </c>
    </row>
    <row r="983" spans="1:15" x14ac:dyDescent="0.25">
      <c r="A983" s="258"/>
      <c r="B983" s="258"/>
      <c r="C983" s="258"/>
      <c r="D983" s="258" t="s">
        <v>180</v>
      </c>
      <c r="E983" s="258"/>
      <c r="F983" s="258"/>
      <c r="G983" s="276"/>
      <c r="H983" s="258"/>
      <c r="I983" s="277"/>
      <c r="J983" s="258"/>
      <c r="K983" s="258"/>
      <c r="L983" s="258"/>
      <c r="M983" s="278"/>
      <c r="N983" s="278"/>
      <c r="O983" s="278">
        <v>75.05</v>
      </c>
    </row>
    <row r="984" spans="1:15" x14ac:dyDescent="0.25">
      <c r="A984" s="279"/>
      <c r="B984" s="279"/>
      <c r="C984" s="279"/>
      <c r="D984" s="279" t="s">
        <v>753</v>
      </c>
      <c r="E984" s="279"/>
      <c r="F984" s="279"/>
      <c r="G984" s="280"/>
      <c r="H984" s="279"/>
      <c r="I984" s="281"/>
      <c r="J984" s="279"/>
      <c r="K984" s="279"/>
      <c r="L984" s="279"/>
      <c r="M984" s="259"/>
      <c r="N984" s="259"/>
      <c r="O984" s="259">
        <f>O983</f>
        <v>75.05</v>
      </c>
    </row>
    <row r="985" spans="1:15" x14ac:dyDescent="0.25">
      <c r="A985" s="258"/>
      <c r="B985" s="258"/>
      <c r="C985" s="258"/>
      <c r="D985" s="258" t="s">
        <v>181</v>
      </c>
      <c r="E985" s="258"/>
      <c r="F985" s="258"/>
      <c r="G985" s="276"/>
      <c r="H985" s="258"/>
      <c r="I985" s="277"/>
      <c r="J985" s="258"/>
      <c r="K985" s="258"/>
      <c r="L985" s="258"/>
      <c r="M985" s="278"/>
      <c r="N985" s="278"/>
      <c r="O985" s="278">
        <v>82.84</v>
      </c>
    </row>
    <row r="986" spans="1:15" x14ac:dyDescent="0.25">
      <c r="A986" s="279"/>
      <c r="B986" s="279"/>
      <c r="C986" s="279"/>
      <c r="D986" s="279"/>
      <c r="E986" s="279"/>
      <c r="F986" s="279" t="s">
        <v>461</v>
      </c>
      <c r="G986" s="280">
        <v>43508</v>
      </c>
      <c r="H986" s="279" t="s">
        <v>1392</v>
      </c>
      <c r="I986" s="281"/>
      <c r="J986" s="279" t="s">
        <v>1209</v>
      </c>
      <c r="K986" s="279" t="s">
        <v>1227</v>
      </c>
      <c r="L986" s="279" t="s">
        <v>324</v>
      </c>
      <c r="M986" s="259">
        <v>296.60000000000002</v>
      </c>
      <c r="N986" s="259"/>
      <c r="O986" s="259">
        <v>379.44</v>
      </c>
    </row>
    <row r="987" spans="1:15" ht="15.75" thickBot="1" x14ac:dyDescent="0.3">
      <c r="A987" s="279"/>
      <c r="B987" s="279"/>
      <c r="C987" s="279"/>
      <c r="D987" s="279"/>
      <c r="E987" s="279"/>
      <c r="F987" s="279" t="s">
        <v>461</v>
      </c>
      <c r="G987" s="280">
        <v>43518</v>
      </c>
      <c r="H987" s="279" t="s">
        <v>1208</v>
      </c>
      <c r="I987" s="281"/>
      <c r="J987" s="279" t="s">
        <v>1209</v>
      </c>
      <c r="K987" s="279" t="s">
        <v>1227</v>
      </c>
      <c r="L987" s="279" t="s">
        <v>324</v>
      </c>
      <c r="M987" s="260">
        <v>52.54</v>
      </c>
      <c r="N987" s="260"/>
      <c r="O987" s="260">
        <v>431.98</v>
      </c>
    </row>
    <row r="988" spans="1:15" x14ac:dyDescent="0.25">
      <c r="A988" s="279"/>
      <c r="B988" s="279"/>
      <c r="C988" s="279"/>
      <c r="D988" s="279" t="s">
        <v>754</v>
      </c>
      <c r="E988" s="279"/>
      <c r="F988" s="279"/>
      <c r="G988" s="280"/>
      <c r="H988" s="279"/>
      <c r="I988" s="281"/>
      <c r="J988" s="279"/>
      <c r="K988" s="279"/>
      <c r="L988" s="279"/>
      <c r="M988" s="259">
        <f>ROUND(SUM(M985:M987),5)</f>
        <v>349.14</v>
      </c>
      <c r="N988" s="259">
        <f>ROUND(SUM(N985:N987),5)</f>
        <v>0</v>
      </c>
      <c r="O988" s="259">
        <f>O987</f>
        <v>431.98</v>
      </c>
    </row>
    <row r="989" spans="1:15" x14ac:dyDescent="0.25">
      <c r="A989" s="258"/>
      <c r="B989" s="258"/>
      <c r="C989" s="258"/>
      <c r="D989" s="258" t="s">
        <v>182</v>
      </c>
      <c r="E989" s="258"/>
      <c r="F989" s="258"/>
      <c r="G989" s="276"/>
      <c r="H989" s="258"/>
      <c r="I989" s="277"/>
      <c r="J989" s="258"/>
      <c r="K989" s="258"/>
      <c r="L989" s="258"/>
      <c r="M989" s="278"/>
      <c r="N989" s="278"/>
      <c r="O989" s="278">
        <v>0</v>
      </c>
    </row>
    <row r="990" spans="1:15" ht="15.75" thickBot="1" x14ac:dyDescent="0.3">
      <c r="A990" s="279"/>
      <c r="B990" s="279"/>
      <c r="C990" s="279"/>
      <c r="D990" s="279" t="s">
        <v>755</v>
      </c>
      <c r="E990" s="279"/>
      <c r="F990" s="279"/>
      <c r="G990" s="280"/>
      <c r="H990" s="279"/>
      <c r="I990" s="281"/>
      <c r="J990" s="279"/>
      <c r="K990" s="279"/>
      <c r="L990" s="279"/>
      <c r="M990" s="260"/>
      <c r="N990" s="260"/>
      <c r="O990" s="260">
        <f>O989</f>
        <v>0</v>
      </c>
    </row>
    <row r="991" spans="1:15" x14ac:dyDescent="0.25">
      <c r="A991" s="279"/>
      <c r="B991" s="279"/>
      <c r="C991" s="279" t="s">
        <v>183</v>
      </c>
      <c r="D991" s="279"/>
      <c r="E991" s="279"/>
      <c r="F991" s="279"/>
      <c r="G991" s="280"/>
      <c r="H991" s="279"/>
      <c r="I991" s="281"/>
      <c r="J991" s="279"/>
      <c r="K991" s="279"/>
      <c r="L991" s="279"/>
      <c r="M991" s="259">
        <f>ROUND(M984+M988+M990,5)</f>
        <v>349.14</v>
      </c>
      <c r="N991" s="259">
        <f>ROUND(N984+N988+N990,5)</f>
        <v>0</v>
      </c>
      <c r="O991" s="259">
        <f>ROUND(O984+O988+O990,5)</f>
        <v>507.03</v>
      </c>
    </row>
    <row r="992" spans="1:15" x14ac:dyDescent="0.25">
      <c r="A992" s="258"/>
      <c r="B992" s="258"/>
      <c r="C992" s="258" t="s">
        <v>184</v>
      </c>
      <c r="D992" s="258"/>
      <c r="E992" s="258"/>
      <c r="F992" s="258"/>
      <c r="G992" s="276"/>
      <c r="H992" s="258"/>
      <c r="I992" s="277"/>
      <c r="J992" s="258"/>
      <c r="K992" s="258"/>
      <c r="L992" s="258"/>
      <c r="M992" s="278"/>
      <c r="N992" s="278"/>
      <c r="O992" s="278">
        <v>0</v>
      </c>
    </row>
    <row r="993" spans="1:15" x14ac:dyDescent="0.25">
      <c r="A993" s="279"/>
      <c r="B993" s="279"/>
      <c r="C993" s="279" t="s">
        <v>756</v>
      </c>
      <c r="D993" s="279"/>
      <c r="E993" s="279"/>
      <c r="F993" s="279"/>
      <c r="G993" s="280"/>
      <c r="H993" s="279"/>
      <c r="I993" s="281"/>
      <c r="J993" s="279"/>
      <c r="K993" s="279"/>
      <c r="L993" s="279"/>
      <c r="M993" s="259"/>
      <c r="N993" s="259"/>
      <c r="O993" s="259">
        <f>O992</f>
        <v>0</v>
      </c>
    </row>
    <row r="994" spans="1:15" x14ac:dyDescent="0.25">
      <c r="A994" s="258"/>
      <c r="B994" s="258"/>
      <c r="C994" s="258" t="s">
        <v>185</v>
      </c>
      <c r="D994" s="258"/>
      <c r="E994" s="258"/>
      <c r="F994" s="258"/>
      <c r="G994" s="276"/>
      <c r="H994" s="258"/>
      <c r="I994" s="277"/>
      <c r="J994" s="258"/>
      <c r="K994" s="258"/>
      <c r="L994" s="258"/>
      <c r="M994" s="278"/>
      <c r="N994" s="278"/>
      <c r="O994" s="278">
        <v>0</v>
      </c>
    </row>
    <row r="995" spans="1:15" x14ac:dyDescent="0.25">
      <c r="A995" s="279"/>
      <c r="B995" s="279"/>
      <c r="C995" s="279" t="s">
        <v>757</v>
      </c>
      <c r="D995" s="279"/>
      <c r="E995" s="279"/>
      <c r="F995" s="279"/>
      <c r="G995" s="280"/>
      <c r="H995" s="279"/>
      <c r="I995" s="281"/>
      <c r="J995" s="279"/>
      <c r="K995" s="279"/>
      <c r="L995" s="279"/>
      <c r="M995" s="259"/>
      <c r="N995" s="259"/>
      <c r="O995" s="259">
        <f>O994</f>
        <v>0</v>
      </c>
    </row>
    <row r="996" spans="1:15" x14ac:dyDescent="0.25">
      <c r="A996" s="258"/>
      <c r="B996" s="258"/>
      <c r="C996" s="258" t="s">
        <v>186</v>
      </c>
      <c r="D996" s="258"/>
      <c r="E996" s="258"/>
      <c r="F996" s="258"/>
      <c r="G996" s="276"/>
      <c r="H996" s="258"/>
      <c r="I996" s="277"/>
      <c r="J996" s="258"/>
      <c r="K996" s="258"/>
      <c r="L996" s="258"/>
      <c r="M996" s="278"/>
      <c r="N996" s="278"/>
      <c r="O996" s="278">
        <v>389.11</v>
      </c>
    </row>
    <row r="997" spans="1:15" x14ac:dyDescent="0.25">
      <c r="A997" s="279"/>
      <c r="B997" s="279"/>
      <c r="C997" s="279" t="s">
        <v>758</v>
      </c>
      <c r="D997" s="279"/>
      <c r="E997" s="279"/>
      <c r="F997" s="279"/>
      <c r="G997" s="280"/>
      <c r="H997" s="279"/>
      <c r="I997" s="281"/>
      <c r="J997" s="279"/>
      <c r="K997" s="279"/>
      <c r="L997" s="279"/>
      <c r="M997" s="259"/>
      <c r="N997" s="259"/>
      <c r="O997" s="259">
        <f>O996</f>
        <v>389.11</v>
      </c>
    </row>
    <row r="998" spans="1:15" x14ac:dyDescent="0.25">
      <c r="A998" s="258"/>
      <c r="B998" s="258"/>
      <c r="C998" s="258" t="s">
        <v>187</v>
      </c>
      <c r="D998" s="258"/>
      <c r="E998" s="258"/>
      <c r="F998" s="258"/>
      <c r="G998" s="276"/>
      <c r="H998" s="258"/>
      <c r="I998" s="277"/>
      <c r="J998" s="258"/>
      <c r="K998" s="258"/>
      <c r="L998" s="258"/>
      <c r="M998" s="278"/>
      <c r="N998" s="278"/>
      <c r="O998" s="278">
        <v>0</v>
      </c>
    </row>
    <row r="999" spans="1:15" x14ac:dyDescent="0.25">
      <c r="A999" s="258"/>
      <c r="B999" s="258"/>
      <c r="C999" s="258"/>
      <c r="D999" s="258" t="s">
        <v>188</v>
      </c>
      <c r="E999" s="258"/>
      <c r="F999" s="258"/>
      <c r="G999" s="276"/>
      <c r="H999" s="258"/>
      <c r="I999" s="277"/>
      <c r="J999" s="258"/>
      <c r="K999" s="258"/>
      <c r="L999" s="258"/>
      <c r="M999" s="278"/>
      <c r="N999" s="278"/>
      <c r="O999" s="278">
        <v>0</v>
      </c>
    </row>
    <row r="1000" spans="1:15" x14ac:dyDescent="0.25">
      <c r="A1000" s="279"/>
      <c r="B1000" s="279"/>
      <c r="C1000" s="279"/>
      <c r="D1000" s="279" t="s">
        <v>759</v>
      </c>
      <c r="E1000" s="279"/>
      <c r="F1000" s="279"/>
      <c r="G1000" s="280"/>
      <c r="H1000" s="279"/>
      <c r="I1000" s="281"/>
      <c r="J1000" s="279"/>
      <c r="K1000" s="279"/>
      <c r="L1000" s="279"/>
      <c r="M1000" s="259"/>
      <c r="N1000" s="259"/>
      <c r="O1000" s="259">
        <f>O999</f>
        <v>0</v>
      </c>
    </row>
    <row r="1001" spans="1:15" x14ac:dyDescent="0.25">
      <c r="A1001" s="258"/>
      <c r="B1001" s="258"/>
      <c r="C1001" s="258"/>
      <c r="D1001" s="258" t="s">
        <v>189</v>
      </c>
      <c r="E1001" s="258"/>
      <c r="F1001" s="258"/>
      <c r="G1001" s="276"/>
      <c r="H1001" s="258"/>
      <c r="I1001" s="277"/>
      <c r="J1001" s="258"/>
      <c r="K1001" s="258"/>
      <c r="L1001" s="258"/>
      <c r="M1001" s="278"/>
      <c r="N1001" s="278"/>
      <c r="O1001" s="278">
        <v>0</v>
      </c>
    </row>
    <row r="1002" spans="1:15" x14ac:dyDescent="0.25">
      <c r="A1002" s="279"/>
      <c r="B1002" s="279"/>
      <c r="C1002" s="279"/>
      <c r="D1002" s="279" t="s">
        <v>760</v>
      </c>
      <c r="E1002" s="279"/>
      <c r="F1002" s="279"/>
      <c r="G1002" s="280"/>
      <c r="H1002" s="279"/>
      <c r="I1002" s="281"/>
      <c r="J1002" s="279"/>
      <c r="K1002" s="279"/>
      <c r="L1002" s="279"/>
      <c r="M1002" s="259"/>
      <c r="N1002" s="259"/>
      <c r="O1002" s="259">
        <f>O1001</f>
        <v>0</v>
      </c>
    </row>
    <row r="1003" spans="1:15" x14ac:dyDescent="0.25">
      <c r="A1003" s="258"/>
      <c r="B1003" s="258"/>
      <c r="C1003" s="258"/>
      <c r="D1003" s="258" t="s">
        <v>190</v>
      </c>
      <c r="E1003" s="258"/>
      <c r="F1003" s="258"/>
      <c r="G1003" s="276"/>
      <c r="H1003" s="258"/>
      <c r="I1003" s="277"/>
      <c r="J1003" s="258"/>
      <c r="K1003" s="258"/>
      <c r="L1003" s="258"/>
      <c r="M1003" s="278"/>
      <c r="N1003" s="278"/>
      <c r="O1003" s="278">
        <v>0</v>
      </c>
    </row>
    <row r="1004" spans="1:15" x14ac:dyDescent="0.25">
      <c r="A1004" s="279"/>
      <c r="B1004" s="279"/>
      <c r="C1004" s="279"/>
      <c r="D1004" s="279" t="s">
        <v>761</v>
      </c>
      <c r="E1004" s="279"/>
      <c r="F1004" s="279"/>
      <c r="G1004" s="280"/>
      <c r="H1004" s="279"/>
      <c r="I1004" s="281"/>
      <c r="J1004" s="279"/>
      <c r="K1004" s="279"/>
      <c r="L1004" s="279"/>
      <c r="M1004" s="259"/>
      <c r="N1004" s="259"/>
      <c r="O1004" s="259">
        <f>O1003</f>
        <v>0</v>
      </c>
    </row>
    <row r="1005" spans="1:15" x14ac:dyDescent="0.25">
      <c r="A1005" s="258"/>
      <c r="B1005" s="258"/>
      <c r="C1005" s="258"/>
      <c r="D1005" s="258" t="s">
        <v>762</v>
      </c>
      <c r="E1005" s="258"/>
      <c r="F1005" s="258"/>
      <c r="G1005" s="276"/>
      <c r="H1005" s="258"/>
      <c r="I1005" s="277"/>
      <c r="J1005" s="258"/>
      <c r="K1005" s="258"/>
      <c r="L1005" s="258"/>
      <c r="M1005" s="278"/>
      <c r="N1005" s="278"/>
      <c r="O1005" s="278">
        <v>0</v>
      </c>
    </row>
    <row r="1006" spans="1:15" x14ac:dyDescent="0.25">
      <c r="A1006" s="279"/>
      <c r="B1006" s="279"/>
      <c r="C1006" s="279"/>
      <c r="D1006" s="279" t="s">
        <v>763</v>
      </c>
      <c r="E1006" s="279"/>
      <c r="F1006" s="279"/>
      <c r="G1006" s="280"/>
      <c r="H1006" s="279"/>
      <c r="I1006" s="281"/>
      <c r="J1006" s="279"/>
      <c r="K1006" s="279"/>
      <c r="L1006" s="279"/>
      <c r="M1006" s="259"/>
      <c r="N1006" s="259"/>
      <c r="O1006" s="259">
        <f>O1005</f>
        <v>0</v>
      </c>
    </row>
    <row r="1007" spans="1:15" x14ac:dyDescent="0.25">
      <c r="A1007" s="258"/>
      <c r="B1007" s="258"/>
      <c r="C1007" s="258"/>
      <c r="D1007" s="258" t="s">
        <v>764</v>
      </c>
      <c r="E1007" s="258"/>
      <c r="F1007" s="258"/>
      <c r="G1007" s="276"/>
      <c r="H1007" s="258"/>
      <c r="I1007" s="277"/>
      <c r="J1007" s="258"/>
      <c r="K1007" s="258"/>
      <c r="L1007" s="258"/>
      <c r="M1007" s="278"/>
      <c r="N1007" s="278"/>
      <c r="O1007" s="278">
        <v>0</v>
      </c>
    </row>
    <row r="1008" spans="1:15" ht="15.75" thickBot="1" x14ac:dyDescent="0.3">
      <c r="A1008" s="279"/>
      <c r="B1008" s="279"/>
      <c r="C1008" s="279"/>
      <c r="D1008" s="279" t="s">
        <v>765</v>
      </c>
      <c r="E1008" s="279"/>
      <c r="F1008" s="279"/>
      <c r="G1008" s="280"/>
      <c r="H1008" s="279"/>
      <c r="I1008" s="281"/>
      <c r="J1008" s="279"/>
      <c r="K1008" s="279"/>
      <c r="L1008" s="279"/>
      <c r="M1008" s="260"/>
      <c r="N1008" s="260"/>
      <c r="O1008" s="260">
        <f>O1007</f>
        <v>0</v>
      </c>
    </row>
    <row r="1009" spans="1:15" x14ac:dyDescent="0.25">
      <c r="A1009" s="279"/>
      <c r="B1009" s="279"/>
      <c r="C1009" s="279" t="s">
        <v>191</v>
      </c>
      <c r="D1009" s="279"/>
      <c r="E1009" s="279"/>
      <c r="F1009" s="279"/>
      <c r="G1009" s="280"/>
      <c r="H1009" s="279"/>
      <c r="I1009" s="281"/>
      <c r="J1009" s="279"/>
      <c r="K1009" s="279"/>
      <c r="L1009" s="279"/>
      <c r="M1009" s="259"/>
      <c r="N1009" s="259"/>
      <c r="O1009" s="259">
        <f>ROUND(O1000+O1002+O1004+O1006+O1008,5)</f>
        <v>0</v>
      </c>
    </row>
    <row r="1010" spans="1:15" x14ac:dyDescent="0.25">
      <c r="A1010" s="258"/>
      <c r="B1010" s="258"/>
      <c r="C1010" s="258" t="s">
        <v>192</v>
      </c>
      <c r="D1010" s="258"/>
      <c r="E1010" s="258"/>
      <c r="F1010" s="258"/>
      <c r="G1010" s="276"/>
      <c r="H1010" s="258"/>
      <c r="I1010" s="277"/>
      <c r="J1010" s="258"/>
      <c r="K1010" s="258"/>
      <c r="L1010" s="258"/>
      <c r="M1010" s="278"/>
      <c r="N1010" s="278"/>
      <c r="O1010" s="278">
        <v>918.57</v>
      </c>
    </row>
    <row r="1011" spans="1:15" ht="15.75" thickBot="1" x14ac:dyDescent="0.3">
      <c r="A1011" s="249"/>
      <c r="B1011" s="249"/>
      <c r="C1011" s="249"/>
      <c r="D1011" s="249"/>
      <c r="E1011" s="279"/>
      <c r="F1011" s="279" t="s">
        <v>461</v>
      </c>
      <c r="G1011" s="280">
        <v>43518</v>
      </c>
      <c r="H1011" s="279" t="s">
        <v>1208</v>
      </c>
      <c r="I1011" s="281"/>
      <c r="J1011" s="279" t="s">
        <v>1209</v>
      </c>
      <c r="K1011" s="279" t="s">
        <v>1507</v>
      </c>
      <c r="L1011" s="279" t="s">
        <v>324</v>
      </c>
      <c r="M1011" s="260">
        <v>72.510000000000005</v>
      </c>
      <c r="N1011" s="260"/>
      <c r="O1011" s="260">
        <v>991.08</v>
      </c>
    </row>
    <row r="1012" spans="1:15" x14ac:dyDescent="0.25">
      <c r="A1012" s="279"/>
      <c r="B1012" s="279"/>
      <c r="C1012" s="279" t="s">
        <v>766</v>
      </c>
      <c r="D1012" s="279"/>
      <c r="E1012" s="279"/>
      <c r="F1012" s="279"/>
      <c r="G1012" s="280"/>
      <c r="H1012" s="279"/>
      <c r="I1012" s="281"/>
      <c r="J1012" s="279"/>
      <c r="K1012" s="279"/>
      <c r="L1012" s="279"/>
      <c r="M1012" s="259">
        <f>ROUND(SUM(M1010:M1011),5)</f>
        <v>72.510000000000005</v>
      </c>
      <c r="N1012" s="259">
        <f>ROUND(SUM(N1010:N1011),5)</f>
        <v>0</v>
      </c>
      <c r="O1012" s="259">
        <f>O1011</f>
        <v>991.08</v>
      </c>
    </row>
    <row r="1013" spans="1:15" x14ac:dyDescent="0.25">
      <c r="A1013" s="258"/>
      <c r="B1013" s="258"/>
      <c r="C1013" s="258" t="s">
        <v>767</v>
      </c>
      <c r="D1013" s="258"/>
      <c r="E1013" s="258"/>
      <c r="F1013" s="258"/>
      <c r="G1013" s="276"/>
      <c r="H1013" s="258"/>
      <c r="I1013" s="277"/>
      <c r="J1013" s="258"/>
      <c r="K1013" s="258"/>
      <c r="L1013" s="258"/>
      <c r="M1013" s="278"/>
      <c r="N1013" s="278"/>
      <c r="O1013" s="278">
        <v>0</v>
      </c>
    </row>
    <row r="1014" spans="1:15" ht="15.75" thickBot="1" x14ac:dyDescent="0.3">
      <c r="A1014" s="279"/>
      <c r="B1014" s="279"/>
      <c r="C1014" s="279" t="s">
        <v>768</v>
      </c>
      <c r="D1014" s="279"/>
      <c r="E1014" s="279"/>
      <c r="F1014" s="279"/>
      <c r="G1014" s="280"/>
      <c r="H1014" s="279"/>
      <c r="I1014" s="281"/>
      <c r="J1014" s="279"/>
      <c r="K1014" s="279"/>
      <c r="L1014" s="279"/>
      <c r="M1014" s="260"/>
      <c r="N1014" s="260"/>
      <c r="O1014" s="260">
        <f>O1013</f>
        <v>0</v>
      </c>
    </row>
    <row r="1015" spans="1:15" x14ac:dyDescent="0.25">
      <c r="A1015" s="279"/>
      <c r="B1015" s="279" t="s">
        <v>193</v>
      </c>
      <c r="C1015" s="279"/>
      <c r="D1015" s="279"/>
      <c r="E1015" s="279"/>
      <c r="F1015" s="279"/>
      <c r="G1015" s="280"/>
      <c r="H1015" s="279"/>
      <c r="I1015" s="281"/>
      <c r="J1015" s="279"/>
      <c r="K1015" s="279"/>
      <c r="L1015" s="279"/>
      <c r="M1015" s="259">
        <f>ROUND(M953+M955+M957+M959+M961+M963+M965+M979+M981+M991+M993+M995+M997+M1009+M1012+M1014,5)</f>
        <v>421.65</v>
      </c>
      <c r="N1015" s="259">
        <f>ROUND(N953+N955+N957+N959+N961+N963+N965+N979+N981+N991+N993+N995+N997+N1009+N1012+N1014,5)</f>
        <v>0</v>
      </c>
      <c r="O1015" s="259">
        <f>ROUND(O953+O955+O957+O959+O961+O963+O965+O979+O981+O991+O993+O995+O997+O1009+O1012+O1014,5)</f>
        <v>2187.2199999999998</v>
      </c>
    </row>
    <row r="1016" spans="1:15" x14ac:dyDescent="0.25">
      <c r="A1016" s="258"/>
      <c r="B1016" s="258" t="s">
        <v>194</v>
      </c>
      <c r="C1016" s="258"/>
      <c r="D1016" s="258"/>
      <c r="E1016" s="258"/>
      <c r="F1016" s="258"/>
      <c r="G1016" s="276"/>
      <c r="H1016" s="258"/>
      <c r="I1016" s="277"/>
      <c r="J1016" s="258"/>
      <c r="K1016" s="258"/>
      <c r="L1016" s="258"/>
      <c r="M1016" s="278"/>
      <c r="N1016" s="278"/>
      <c r="O1016" s="278">
        <v>404350.35</v>
      </c>
    </row>
    <row r="1017" spans="1:15" x14ac:dyDescent="0.25">
      <c r="A1017" s="258"/>
      <c r="B1017" s="258"/>
      <c r="C1017" s="258" t="s">
        <v>195</v>
      </c>
      <c r="D1017" s="258"/>
      <c r="E1017" s="258"/>
      <c r="F1017" s="258"/>
      <c r="G1017" s="276"/>
      <c r="H1017" s="258"/>
      <c r="I1017" s="277"/>
      <c r="J1017" s="258"/>
      <c r="K1017" s="258"/>
      <c r="L1017" s="258"/>
      <c r="M1017" s="278"/>
      <c r="N1017" s="278"/>
      <c r="O1017" s="278">
        <v>146637.37</v>
      </c>
    </row>
    <row r="1018" spans="1:15" x14ac:dyDescent="0.25">
      <c r="A1018" s="279"/>
      <c r="B1018" s="279"/>
      <c r="C1018" s="279"/>
      <c r="D1018" s="279"/>
      <c r="E1018" s="279"/>
      <c r="F1018" s="279" t="s">
        <v>383</v>
      </c>
      <c r="G1018" s="280">
        <v>43501</v>
      </c>
      <c r="H1018" s="279" t="s">
        <v>1476</v>
      </c>
      <c r="I1018" s="282" t="s">
        <v>1102</v>
      </c>
      <c r="J1018" s="279" t="s">
        <v>391</v>
      </c>
      <c r="K1018" s="279" t="s">
        <v>1502</v>
      </c>
      <c r="L1018" s="279" t="s">
        <v>130</v>
      </c>
      <c r="M1018" s="259">
        <v>9786</v>
      </c>
      <c r="N1018" s="259"/>
      <c r="O1018" s="259">
        <v>156423.37</v>
      </c>
    </row>
    <row r="1019" spans="1:15" x14ac:dyDescent="0.25">
      <c r="A1019" s="279"/>
      <c r="B1019" s="279"/>
      <c r="C1019" s="279"/>
      <c r="D1019" s="279"/>
      <c r="E1019" s="279"/>
      <c r="F1019" s="279" t="s">
        <v>383</v>
      </c>
      <c r="G1019" s="280">
        <v>43521</v>
      </c>
      <c r="H1019" s="279" t="s">
        <v>1473</v>
      </c>
      <c r="I1019" s="282" t="s">
        <v>1102</v>
      </c>
      <c r="J1019" s="279" t="s">
        <v>391</v>
      </c>
      <c r="K1019" s="279" t="s">
        <v>1497</v>
      </c>
      <c r="L1019" s="279" t="s">
        <v>109</v>
      </c>
      <c r="M1019" s="259">
        <v>19297.34</v>
      </c>
      <c r="N1019" s="259"/>
      <c r="O1019" s="259">
        <v>175720.71</v>
      </c>
    </row>
    <row r="1020" spans="1:15" ht="15.75" thickBot="1" x14ac:dyDescent="0.3">
      <c r="A1020" s="279"/>
      <c r="B1020" s="279"/>
      <c r="C1020" s="279"/>
      <c r="D1020" s="279"/>
      <c r="E1020" s="279"/>
      <c r="F1020" s="279" t="s">
        <v>383</v>
      </c>
      <c r="G1020" s="280">
        <v>43522</v>
      </c>
      <c r="H1020" s="279" t="s">
        <v>1476</v>
      </c>
      <c r="I1020" s="282" t="s">
        <v>1102</v>
      </c>
      <c r="J1020" s="279" t="s">
        <v>391</v>
      </c>
      <c r="K1020" s="279" t="s">
        <v>1508</v>
      </c>
      <c r="L1020" s="279" t="s">
        <v>402</v>
      </c>
      <c r="M1020" s="260">
        <v>9986</v>
      </c>
      <c r="N1020" s="260"/>
      <c r="O1020" s="260">
        <v>185706.71</v>
      </c>
    </row>
    <row r="1021" spans="1:15" x14ac:dyDescent="0.25">
      <c r="A1021" s="279"/>
      <c r="B1021" s="279"/>
      <c r="C1021" s="279" t="s">
        <v>769</v>
      </c>
      <c r="D1021" s="279"/>
      <c r="E1021" s="279"/>
      <c r="F1021" s="279"/>
      <c r="G1021" s="280"/>
      <c r="H1021" s="279"/>
      <c r="I1021" s="281"/>
      <c r="J1021" s="279"/>
      <c r="K1021" s="279"/>
      <c r="L1021" s="279"/>
      <c r="M1021" s="259">
        <f>ROUND(SUM(M1017:M1020),5)</f>
        <v>39069.339999999997</v>
      </c>
      <c r="N1021" s="259">
        <f>ROUND(SUM(N1017:N1020),5)</f>
        <v>0</v>
      </c>
      <c r="O1021" s="259">
        <f>O1020</f>
        <v>185706.71</v>
      </c>
    </row>
    <row r="1022" spans="1:15" x14ac:dyDescent="0.25">
      <c r="A1022" s="258"/>
      <c r="B1022" s="258"/>
      <c r="C1022" s="258" t="s">
        <v>770</v>
      </c>
      <c r="D1022" s="258"/>
      <c r="E1022" s="258"/>
      <c r="F1022" s="258"/>
      <c r="G1022" s="276"/>
      <c r="H1022" s="258"/>
      <c r="I1022" s="277"/>
      <c r="J1022" s="258"/>
      <c r="K1022" s="258"/>
      <c r="L1022" s="258"/>
      <c r="M1022" s="278"/>
      <c r="N1022" s="278"/>
      <c r="O1022" s="278">
        <v>0</v>
      </c>
    </row>
    <row r="1023" spans="1:15" x14ac:dyDescent="0.25">
      <c r="A1023" s="279"/>
      <c r="B1023" s="279"/>
      <c r="C1023" s="279" t="s">
        <v>771</v>
      </c>
      <c r="D1023" s="279"/>
      <c r="E1023" s="279"/>
      <c r="F1023" s="279"/>
      <c r="G1023" s="280"/>
      <c r="H1023" s="279"/>
      <c r="I1023" s="281"/>
      <c r="J1023" s="279"/>
      <c r="K1023" s="279"/>
      <c r="L1023" s="279"/>
      <c r="M1023" s="259"/>
      <c r="N1023" s="259"/>
      <c r="O1023" s="259">
        <f>O1022</f>
        <v>0</v>
      </c>
    </row>
    <row r="1024" spans="1:15" x14ac:dyDescent="0.25">
      <c r="A1024" s="258"/>
      <c r="B1024" s="258"/>
      <c r="C1024" s="258" t="s">
        <v>772</v>
      </c>
      <c r="D1024" s="258"/>
      <c r="E1024" s="258"/>
      <c r="F1024" s="258"/>
      <c r="G1024" s="276"/>
      <c r="H1024" s="258"/>
      <c r="I1024" s="277"/>
      <c r="J1024" s="258"/>
      <c r="K1024" s="258"/>
      <c r="L1024" s="258"/>
      <c r="M1024" s="278"/>
      <c r="N1024" s="278"/>
      <c r="O1024" s="278">
        <v>0</v>
      </c>
    </row>
    <row r="1025" spans="1:15" x14ac:dyDescent="0.25">
      <c r="A1025" s="279"/>
      <c r="B1025" s="279"/>
      <c r="C1025" s="279" t="s">
        <v>773</v>
      </c>
      <c r="D1025" s="279"/>
      <c r="E1025" s="279"/>
      <c r="F1025" s="279"/>
      <c r="G1025" s="280"/>
      <c r="H1025" s="279"/>
      <c r="I1025" s="281"/>
      <c r="J1025" s="279"/>
      <c r="K1025" s="279"/>
      <c r="L1025" s="279"/>
      <c r="M1025" s="259"/>
      <c r="N1025" s="259"/>
      <c r="O1025" s="259">
        <f>O1024</f>
        <v>0</v>
      </c>
    </row>
    <row r="1026" spans="1:15" x14ac:dyDescent="0.25">
      <c r="A1026" s="258"/>
      <c r="B1026" s="258"/>
      <c r="C1026" s="258" t="s">
        <v>196</v>
      </c>
      <c r="D1026" s="258"/>
      <c r="E1026" s="258"/>
      <c r="F1026" s="258"/>
      <c r="G1026" s="276"/>
      <c r="H1026" s="258"/>
      <c r="I1026" s="277"/>
      <c r="J1026" s="258"/>
      <c r="K1026" s="258"/>
      <c r="L1026" s="258"/>
      <c r="M1026" s="278"/>
      <c r="N1026" s="278"/>
      <c r="O1026" s="278">
        <v>20666.689999999999</v>
      </c>
    </row>
    <row r="1027" spans="1:15" ht="15.75" thickBot="1" x14ac:dyDescent="0.3">
      <c r="A1027" s="249"/>
      <c r="B1027" s="249"/>
      <c r="C1027" s="249"/>
      <c r="D1027" s="249"/>
      <c r="E1027" s="279"/>
      <c r="F1027" s="279" t="s">
        <v>383</v>
      </c>
      <c r="G1027" s="280">
        <v>43521</v>
      </c>
      <c r="H1027" s="279" t="s">
        <v>1473</v>
      </c>
      <c r="I1027" s="282" t="s">
        <v>1102</v>
      </c>
      <c r="J1027" s="279" t="s">
        <v>391</v>
      </c>
      <c r="K1027" s="279" t="s">
        <v>1497</v>
      </c>
      <c r="L1027" s="279" t="s">
        <v>109</v>
      </c>
      <c r="M1027" s="260">
        <v>2916.67</v>
      </c>
      <c r="N1027" s="260"/>
      <c r="O1027" s="260">
        <v>23583.360000000001</v>
      </c>
    </row>
    <row r="1028" spans="1:15" x14ac:dyDescent="0.25">
      <c r="A1028" s="279"/>
      <c r="B1028" s="279"/>
      <c r="C1028" s="279" t="s">
        <v>774</v>
      </c>
      <c r="D1028" s="279"/>
      <c r="E1028" s="279"/>
      <c r="F1028" s="279"/>
      <c r="G1028" s="280"/>
      <c r="H1028" s="279"/>
      <c r="I1028" s="281"/>
      <c r="J1028" s="279"/>
      <c r="K1028" s="279"/>
      <c r="L1028" s="279"/>
      <c r="M1028" s="259">
        <f>ROUND(SUM(M1026:M1027),5)</f>
        <v>2916.67</v>
      </c>
      <c r="N1028" s="259">
        <f>ROUND(SUM(N1026:N1027),5)</f>
        <v>0</v>
      </c>
      <c r="O1028" s="259">
        <f>O1027</f>
        <v>23583.360000000001</v>
      </c>
    </row>
    <row r="1029" spans="1:15" x14ac:dyDescent="0.25">
      <c r="A1029" s="258"/>
      <c r="B1029" s="258"/>
      <c r="C1029" s="258" t="s">
        <v>197</v>
      </c>
      <c r="D1029" s="258"/>
      <c r="E1029" s="258"/>
      <c r="F1029" s="258"/>
      <c r="G1029" s="276"/>
      <c r="H1029" s="258"/>
      <c r="I1029" s="277"/>
      <c r="J1029" s="258"/>
      <c r="K1029" s="258"/>
      <c r="L1029" s="258"/>
      <c r="M1029" s="278"/>
      <c r="N1029" s="278"/>
      <c r="O1029" s="278">
        <v>0</v>
      </c>
    </row>
    <row r="1030" spans="1:15" x14ac:dyDescent="0.25">
      <c r="A1030" s="279"/>
      <c r="B1030" s="279"/>
      <c r="C1030" s="279" t="s">
        <v>775</v>
      </c>
      <c r="D1030" s="279"/>
      <c r="E1030" s="279"/>
      <c r="F1030" s="279"/>
      <c r="G1030" s="280"/>
      <c r="H1030" s="279"/>
      <c r="I1030" s="281"/>
      <c r="J1030" s="279"/>
      <c r="K1030" s="279"/>
      <c r="L1030" s="279"/>
      <c r="M1030" s="259"/>
      <c r="N1030" s="259"/>
      <c r="O1030" s="259">
        <f>O1029</f>
        <v>0</v>
      </c>
    </row>
    <row r="1031" spans="1:15" x14ac:dyDescent="0.25">
      <c r="A1031" s="258"/>
      <c r="B1031" s="258"/>
      <c r="C1031" s="258" t="s">
        <v>776</v>
      </c>
      <c r="D1031" s="258"/>
      <c r="E1031" s="258"/>
      <c r="F1031" s="258"/>
      <c r="G1031" s="276"/>
      <c r="H1031" s="258"/>
      <c r="I1031" s="277"/>
      <c r="J1031" s="258"/>
      <c r="K1031" s="258"/>
      <c r="L1031" s="258"/>
      <c r="M1031" s="278"/>
      <c r="N1031" s="278"/>
      <c r="O1031" s="278">
        <v>0</v>
      </c>
    </row>
    <row r="1032" spans="1:15" x14ac:dyDescent="0.25">
      <c r="A1032" s="279"/>
      <c r="B1032" s="279"/>
      <c r="C1032" s="279" t="s">
        <v>777</v>
      </c>
      <c r="D1032" s="279"/>
      <c r="E1032" s="279"/>
      <c r="F1032" s="279"/>
      <c r="G1032" s="280"/>
      <c r="H1032" s="279"/>
      <c r="I1032" s="281"/>
      <c r="J1032" s="279"/>
      <c r="K1032" s="279"/>
      <c r="L1032" s="279"/>
      <c r="M1032" s="259"/>
      <c r="N1032" s="259"/>
      <c r="O1032" s="259">
        <f>O1031</f>
        <v>0</v>
      </c>
    </row>
    <row r="1033" spans="1:15" x14ac:dyDescent="0.25">
      <c r="A1033" s="258"/>
      <c r="B1033" s="258"/>
      <c r="C1033" s="258" t="s">
        <v>198</v>
      </c>
      <c r="D1033" s="258"/>
      <c r="E1033" s="258"/>
      <c r="F1033" s="258"/>
      <c r="G1033" s="276"/>
      <c r="H1033" s="258"/>
      <c r="I1033" s="277"/>
      <c r="J1033" s="258"/>
      <c r="K1033" s="258"/>
      <c r="L1033" s="258"/>
      <c r="M1033" s="278"/>
      <c r="N1033" s="278"/>
      <c r="O1033" s="278">
        <v>239.4</v>
      </c>
    </row>
    <row r="1034" spans="1:15" x14ac:dyDescent="0.25">
      <c r="A1034" s="279"/>
      <c r="B1034" s="279"/>
      <c r="C1034" s="279" t="s">
        <v>778</v>
      </c>
      <c r="D1034" s="279"/>
      <c r="E1034" s="279"/>
      <c r="F1034" s="279"/>
      <c r="G1034" s="280"/>
      <c r="H1034" s="279"/>
      <c r="I1034" s="281"/>
      <c r="J1034" s="279"/>
      <c r="K1034" s="279"/>
      <c r="L1034" s="279"/>
      <c r="M1034" s="259"/>
      <c r="N1034" s="259"/>
      <c r="O1034" s="259">
        <f>O1033</f>
        <v>239.4</v>
      </c>
    </row>
    <row r="1035" spans="1:15" x14ac:dyDescent="0.25">
      <c r="A1035" s="258"/>
      <c r="B1035" s="258"/>
      <c r="C1035" s="258" t="s">
        <v>199</v>
      </c>
      <c r="D1035" s="258"/>
      <c r="E1035" s="258"/>
      <c r="F1035" s="258"/>
      <c r="G1035" s="276"/>
      <c r="H1035" s="258"/>
      <c r="I1035" s="277"/>
      <c r="J1035" s="258"/>
      <c r="K1035" s="258"/>
      <c r="L1035" s="258"/>
      <c r="M1035" s="278"/>
      <c r="N1035" s="278"/>
      <c r="O1035" s="278">
        <v>50434.49</v>
      </c>
    </row>
    <row r="1036" spans="1:15" x14ac:dyDescent="0.25">
      <c r="A1036" s="279"/>
      <c r="B1036" s="279"/>
      <c r="C1036" s="279"/>
      <c r="D1036" s="279"/>
      <c r="E1036" s="279"/>
      <c r="F1036" s="279" t="s">
        <v>461</v>
      </c>
      <c r="G1036" s="280">
        <v>43509</v>
      </c>
      <c r="H1036" s="279" t="s">
        <v>1400</v>
      </c>
      <c r="I1036" s="281"/>
      <c r="J1036" s="279" t="s">
        <v>1036</v>
      </c>
      <c r="K1036" s="279" t="s">
        <v>1169</v>
      </c>
      <c r="L1036" s="279" t="s">
        <v>324</v>
      </c>
      <c r="M1036" s="259">
        <v>2310.62</v>
      </c>
      <c r="N1036" s="259"/>
      <c r="O1036" s="259">
        <v>52745.11</v>
      </c>
    </row>
    <row r="1037" spans="1:15" ht="15.75" thickBot="1" x14ac:dyDescent="0.3">
      <c r="A1037" s="279"/>
      <c r="B1037" s="279"/>
      <c r="C1037" s="279"/>
      <c r="D1037" s="279"/>
      <c r="E1037" s="279"/>
      <c r="F1037" s="279" t="s">
        <v>383</v>
      </c>
      <c r="G1037" s="280">
        <v>43521</v>
      </c>
      <c r="H1037" s="279" t="s">
        <v>1473</v>
      </c>
      <c r="I1037" s="282" t="s">
        <v>1102</v>
      </c>
      <c r="J1037" s="279" t="s">
        <v>1036</v>
      </c>
      <c r="K1037" s="279" t="s">
        <v>1509</v>
      </c>
      <c r="L1037" s="279" t="s">
        <v>109</v>
      </c>
      <c r="M1037" s="260"/>
      <c r="N1037" s="260">
        <v>75.81</v>
      </c>
      <c r="O1037" s="260">
        <v>52669.3</v>
      </c>
    </row>
    <row r="1038" spans="1:15" x14ac:dyDescent="0.25">
      <c r="A1038" s="279"/>
      <c r="B1038" s="279"/>
      <c r="C1038" s="279" t="s">
        <v>779</v>
      </c>
      <c r="D1038" s="279"/>
      <c r="E1038" s="279"/>
      <c r="F1038" s="279"/>
      <c r="G1038" s="280"/>
      <c r="H1038" s="279"/>
      <c r="I1038" s="281"/>
      <c r="J1038" s="279"/>
      <c r="K1038" s="279"/>
      <c r="L1038" s="279"/>
      <c r="M1038" s="259">
        <f>ROUND(SUM(M1035:M1037),5)</f>
        <v>2310.62</v>
      </c>
      <c r="N1038" s="259">
        <f>ROUND(SUM(N1035:N1037),5)</f>
        <v>75.81</v>
      </c>
      <c r="O1038" s="259">
        <f>O1037</f>
        <v>52669.3</v>
      </c>
    </row>
    <row r="1039" spans="1:15" x14ac:dyDescent="0.25">
      <c r="A1039" s="258"/>
      <c r="B1039" s="258"/>
      <c r="C1039" s="258" t="s">
        <v>200</v>
      </c>
      <c r="D1039" s="258"/>
      <c r="E1039" s="258"/>
      <c r="F1039" s="258"/>
      <c r="G1039" s="276"/>
      <c r="H1039" s="258"/>
      <c r="I1039" s="277"/>
      <c r="J1039" s="258"/>
      <c r="K1039" s="258"/>
      <c r="L1039" s="258"/>
      <c r="M1039" s="278"/>
      <c r="N1039" s="278"/>
      <c r="O1039" s="278">
        <v>7188.67</v>
      </c>
    </row>
    <row r="1040" spans="1:15" x14ac:dyDescent="0.25">
      <c r="A1040" s="279"/>
      <c r="B1040" s="279"/>
      <c r="C1040" s="279"/>
      <c r="D1040" s="279"/>
      <c r="E1040" s="279"/>
      <c r="F1040" s="279" t="s">
        <v>383</v>
      </c>
      <c r="G1040" s="280">
        <v>43501</v>
      </c>
      <c r="H1040" s="279" t="s">
        <v>1476</v>
      </c>
      <c r="I1040" s="282" t="s">
        <v>1102</v>
      </c>
      <c r="J1040" s="279" t="s">
        <v>391</v>
      </c>
      <c r="K1040" s="279" t="s">
        <v>1505</v>
      </c>
      <c r="L1040" s="279" t="s">
        <v>130</v>
      </c>
      <c r="M1040" s="259">
        <v>748.63</v>
      </c>
      <c r="N1040" s="259"/>
      <c r="O1040" s="259">
        <v>7937.3</v>
      </c>
    </row>
    <row r="1041" spans="1:15" x14ac:dyDescent="0.25">
      <c r="A1041" s="279"/>
      <c r="B1041" s="279"/>
      <c r="C1041" s="279"/>
      <c r="D1041" s="279"/>
      <c r="E1041" s="279"/>
      <c r="F1041" s="279" t="s">
        <v>383</v>
      </c>
      <c r="G1041" s="280">
        <v>43521</v>
      </c>
      <c r="H1041" s="279" t="s">
        <v>1473</v>
      </c>
      <c r="I1041" s="282" t="s">
        <v>1102</v>
      </c>
      <c r="J1041" s="279" t="s">
        <v>391</v>
      </c>
      <c r="K1041" s="279" t="s">
        <v>1169</v>
      </c>
      <c r="L1041" s="279" t="s">
        <v>109</v>
      </c>
      <c r="M1041" s="259">
        <v>958.56</v>
      </c>
      <c r="N1041" s="259"/>
      <c r="O1041" s="259">
        <v>8895.86</v>
      </c>
    </row>
    <row r="1042" spans="1:15" ht="15.75" thickBot="1" x14ac:dyDescent="0.3">
      <c r="A1042" s="279"/>
      <c r="B1042" s="279"/>
      <c r="C1042" s="279"/>
      <c r="D1042" s="279"/>
      <c r="E1042" s="279"/>
      <c r="F1042" s="279" t="s">
        <v>383</v>
      </c>
      <c r="G1042" s="280">
        <v>43522</v>
      </c>
      <c r="H1042" s="279" t="s">
        <v>1476</v>
      </c>
      <c r="I1042" s="282" t="s">
        <v>1102</v>
      </c>
      <c r="J1042" s="279" t="s">
        <v>391</v>
      </c>
      <c r="K1042" s="279" t="s">
        <v>1508</v>
      </c>
      <c r="L1042" s="279" t="s">
        <v>195</v>
      </c>
      <c r="M1042" s="260">
        <v>751.53</v>
      </c>
      <c r="N1042" s="260"/>
      <c r="O1042" s="260">
        <v>9647.39</v>
      </c>
    </row>
    <row r="1043" spans="1:15" x14ac:dyDescent="0.25">
      <c r="A1043" s="279"/>
      <c r="B1043" s="279"/>
      <c r="C1043" s="279" t="s">
        <v>780</v>
      </c>
      <c r="D1043" s="279"/>
      <c r="E1043" s="279"/>
      <c r="F1043" s="279"/>
      <c r="G1043" s="280"/>
      <c r="H1043" s="279"/>
      <c r="I1043" s="281"/>
      <c r="J1043" s="279"/>
      <c r="K1043" s="279"/>
      <c r="L1043" s="279"/>
      <c r="M1043" s="259">
        <f>ROUND(SUM(M1039:M1042),5)</f>
        <v>2458.7199999999998</v>
      </c>
      <c r="N1043" s="259">
        <f>ROUND(SUM(N1039:N1042),5)</f>
        <v>0</v>
      </c>
      <c r="O1043" s="259">
        <f>O1042</f>
        <v>9647.39</v>
      </c>
    </row>
    <row r="1044" spans="1:15" x14ac:dyDescent="0.25">
      <c r="A1044" s="258"/>
      <c r="B1044" s="258"/>
      <c r="C1044" s="258" t="s">
        <v>201</v>
      </c>
      <c r="D1044" s="258"/>
      <c r="E1044" s="258"/>
      <c r="F1044" s="258"/>
      <c r="G1044" s="276"/>
      <c r="H1044" s="258"/>
      <c r="I1044" s="277"/>
      <c r="J1044" s="258"/>
      <c r="K1044" s="258"/>
      <c r="L1044" s="258"/>
      <c r="M1044" s="278"/>
      <c r="N1044" s="278"/>
      <c r="O1044" s="278">
        <v>40582.879999999997</v>
      </c>
    </row>
    <row r="1045" spans="1:15" x14ac:dyDescent="0.25">
      <c r="A1045" s="279"/>
      <c r="B1045" s="279"/>
      <c r="C1045" s="279"/>
      <c r="D1045" s="279"/>
      <c r="E1045" s="279"/>
      <c r="F1045" s="279" t="s">
        <v>383</v>
      </c>
      <c r="G1045" s="280">
        <v>43521</v>
      </c>
      <c r="H1045" s="279" t="s">
        <v>1473</v>
      </c>
      <c r="I1045" s="282" t="s">
        <v>1102</v>
      </c>
      <c r="J1045" s="279" t="s">
        <v>357</v>
      </c>
      <c r="K1045" s="279" t="s">
        <v>1496</v>
      </c>
      <c r="L1045" s="279" t="s">
        <v>109</v>
      </c>
      <c r="M1045" s="259"/>
      <c r="N1045" s="259">
        <v>1636.69</v>
      </c>
      <c r="O1045" s="259">
        <v>38946.19</v>
      </c>
    </row>
    <row r="1046" spans="1:15" x14ac:dyDescent="0.25">
      <c r="A1046" s="279"/>
      <c r="B1046" s="279"/>
      <c r="C1046" s="279"/>
      <c r="D1046" s="279"/>
      <c r="E1046" s="279"/>
      <c r="F1046" s="279" t="s">
        <v>383</v>
      </c>
      <c r="G1046" s="280">
        <v>43521</v>
      </c>
      <c r="H1046" s="279" t="s">
        <v>1473</v>
      </c>
      <c r="I1046" s="282" t="s">
        <v>1102</v>
      </c>
      <c r="J1046" s="279" t="s">
        <v>357</v>
      </c>
      <c r="K1046" s="279" t="s">
        <v>1510</v>
      </c>
      <c r="L1046" s="279" t="s">
        <v>109</v>
      </c>
      <c r="M1046" s="259">
        <v>460</v>
      </c>
      <c r="N1046" s="259"/>
      <c r="O1046" s="259">
        <v>39406.19</v>
      </c>
    </row>
    <row r="1047" spans="1:15" ht="15.75" thickBot="1" x14ac:dyDescent="0.3">
      <c r="A1047" s="279"/>
      <c r="B1047" s="279"/>
      <c r="C1047" s="279"/>
      <c r="D1047" s="279"/>
      <c r="E1047" s="279"/>
      <c r="F1047" s="279" t="s">
        <v>461</v>
      </c>
      <c r="G1047" s="280">
        <v>43524</v>
      </c>
      <c r="H1047" s="279" t="s">
        <v>1191</v>
      </c>
      <c r="I1047" s="281"/>
      <c r="J1047" s="279" t="s">
        <v>357</v>
      </c>
      <c r="K1047" s="279" t="s">
        <v>1169</v>
      </c>
      <c r="L1047" s="279" t="s">
        <v>324</v>
      </c>
      <c r="M1047" s="260">
        <v>7337.83</v>
      </c>
      <c r="N1047" s="260"/>
      <c r="O1047" s="260">
        <v>46744.02</v>
      </c>
    </row>
    <row r="1048" spans="1:15" x14ac:dyDescent="0.25">
      <c r="A1048" s="279"/>
      <c r="B1048" s="279"/>
      <c r="C1048" s="279" t="s">
        <v>781</v>
      </c>
      <c r="D1048" s="279"/>
      <c r="E1048" s="279"/>
      <c r="F1048" s="279"/>
      <c r="G1048" s="280"/>
      <c r="H1048" s="279"/>
      <c r="I1048" s="281"/>
      <c r="J1048" s="279"/>
      <c r="K1048" s="279"/>
      <c r="L1048" s="279"/>
      <c r="M1048" s="259">
        <f>ROUND(SUM(M1044:M1047),5)</f>
        <v>7797.83</v>
      </c>
      <c r="N1048" s="259">
        <f>ROUND(SUM(N1044:N1047),5)</f>
        <v>1636.69</v>
      </c>
      <c r="O1048" s="259">
        <f>O1047</f>
        <v>46744.02</v>
      </c>
    </row>
    <row r="1049" spans="1:15" x14ac:dyDescent="0.25">
      <c r="A1049" s="258"/>
      <c r="B1049" s="258"/>
      <c r="C1049" s="258" t="s">
        <v>202</v>
      </c>
      <c r="D1049" s="258"/>
      <c r="E1049" s="258"/>
      <c r="F1049" s="258"/>
      <c r="G1049" s="276"/>
      <c r="H1049" s="258"/>
      <c r="I1049" s="277"/>
      <c r="J1049" s="258"/>
      <c r="K1049" s="258"/>
      <c r="L1049" s="258"/>
      <c r="M1049" s="278"/>
      <c r="N1049" s="278"/>
      <c r="O1049" s="278">
        <v>383.49</v>
      </c>
    </row>
    <row r="1050" spans="1:15" ht="15.75" thickBot="1" x14ac:dyDescent="0.3">
      <c r="A1050" s="249"/>
      <c r="B1050" s="249"/>
      <c r="C1050" s="249"/>
      <c r="D1050" s="249"/>
      <c r="E1050" s="279"/>
      <c r="F1050" s="279" t="s">
        <v>383</v>
      </c>
      <c r="G1050" s="280">
        <v>43521</v>
      </c>
      <c r="H1050" s="279" t="s">
        <v>1473</v>
      </c>
      <c r="I1050" s="282" t="s">
        <v>1102</v>
      </c>
      <c r="J1050" s="279" t="s">
        <v>391</v>
      </c>
      <c r="K1050" s="279" t="s">
        <v>1169</v>
      </c>
      <c r="L1050" s="279" t="s">
        <v>109</v>
      </c>
      <c r="M1050" s="260">
        <v>99.84</v>
      </c>
      <c r="N1050" s="260"/>
      <c r="O1050" s="260">
        <v>483.33</v>
      </c>
    </row>
    <row r="1051" spans="1:15" x14ac:dyDescent="0.25">
      <c r="A1051" s="279"/>
      <c r="B1051" s="279"/>
      <c r="C1051" s="279" t="s">
        <v>782</v>
      </c>
      <c r="D1051" s="279"/>
      <c r="E1051" s="279"/>
      <c r="F1051" s="279"/>
      <c r="G1051" s="280"/>
      <c r="H1051" s="279"/>
      <c r="I1051" s="281"/>
      <c r="J1051" s="279"/>
      <c r="K1051" s="279"/>
      <c r="L1051" s="279"/>
      <c r="M1051" s="259">
        <f>ROUND(SUM(M1049:M1050),5)</f>
        <v>99.84</v>
      </c>
      <c r="N1051" s="259">
        <f>ROUND(SUM(N1049:N1050),5)</f>
        <v>0</v>
      </c>
      <c r="O1051" s="259">
        <f>O1050</f>
        <v>483.33</v>
      </c>
    </row>
    <row r="1052" spans="1:15" x14ac:dyDescent="0.25">
      <c r="A1052" s="258"/>
      <c r="B1052" s="258"/>
      <c r="C1052" s="258" t="s">
        <v>203</v>
      </c>
      <c r="D1052" s="258"/>
      <c r="E1052" s="258"/>
      <c r="F1052" s="258"/>
      <c r="G1052" s="276"/>
      <c r="H1052" s="258"/>
      <c r="I1052" s="277"/>
      <c r="J1052" s="258"/>
      <c r="K1052" s="258"/>
      <c r="L1052" s="258"/>
      <c r="M1052" s="278"/>
      <c r="N1052" s="278"/>
      <c r="O1052" s="278">
        <v>810.91</v>
      </c>
    </row>
    <row r="1053" spans="1:15" ht="15.75" thickBot="1" x14ac:dyDescent="0.3">
      <c r="A1053" s="249"/>
      <c r="B1053" s="249"/>
      <c r="C1053" s="249"/>
      <c r="D1053" s="249"/>
      <c r="E1053" s="279"/>
      <c r="F1053" s="279" t="s">
        <v>383</v>
      </c>
      <c r="G1053" s="280">
        <v>43504</v>
      </c>
      <c r="H1053" s="279" t="s">
        <v>1347</v>
      </c>
      <c r="I1053" s="282" t="s">
        <v>1102</v>
      </c>
      <c r="J1053" s="279" t="s">
        <v>1053</v>
      </c>
      <c r="K1053" s="279" t="s">
        <v>1051</v>
      </c>
      <c r="L1053" s="279" t="s">
        <v>117</v>
      </c>
      <c r="M1053" s="260">
        <v>143.05000000000001</v>
      </c>
      <c r="N1053" s="260"/>
      <c r="O1053" s="260">
        <v>953.96</v>
      </c>
    </row>
    <row r="1054" spans="1:15" x14ac:dyDescent="0.25">
      <c r="A1054" s="279"/>
      <c r="B1054" s="279"/>
      <c r="C1054" s="279" t="s">
        <v>783</v>
      </c>
      <c r="D1054" s="279"/>
      <c r="E1054" s="279"/>
      <c r="F1054" s="279"/>
      <c r="G1054" s="280"/>
      <c r="H1054" s="279"/>
      <c r="I1054" s="281"/>
      <c r="J1054" s="279"/>
      <c r="K1054" s="279"/>
      <c r="L1054" s="279"/>
      <c r="M1054" s="259">
        <f>ROUND(SUM(M1052:M1053),5)</f>
        <v>143.05000000000001</v>
      </c>
      <c r="N1054" s="259">
        <f>ROUND(SUM(N1052:N1053),5)</f>
        <v>0</v>
      </c>
      <c r="O1054" s="259">
        <f>O1053</f>
        <v>953.96</v>
      </c>
    </row>
    <row r="1055" spans="1:15" x14ac:dyDescent="0.25">
      <c r="A1055" s="258"/>
      <c r="B1055" s="258"/>
      <c r="C1055" s="258" t="s">
        <v>204</v>
      </c>
      <c r="D1055" s="258"/>
      <c r="E1055" s="258"/>
      <c r="F1055" s="258"/>
      <c r="G1055" s="276"/>
      <c r="H1055" s="258"/>
      <c r="I1055" s="277"/>
      <c r="J1055" s="258"/>
      <c r="K1055" s="258"/>
      <c r="L1055" s="258"/>
      <c r="M1055" s="278"/>
      <c r="N1055" s="278"/>
      <c r="O1055" s="278">
        <v>1695.72</v>
      </c>
    </row>
    <row r="1056" spans="1:15" x14ac:dyDescent="0.25">
      <c r="A1056" s="279"/>
      <c r="B1056" s="279"/>
      <c r="C1056" s="279"/>
      <c r="D1056" s="279"/>
      <c r="E1056" s="279"/>
      <c r="F1056" s="279" t="s">
        <v>383</v>
      </c>
      <c r="G1056" s="280">
        <v>43521</v>
      </c>
      <c r="H1056" s="279" t="s">
        <v>1473</v>
      </c>
      <c r="I1056" s="282" t="s">
        <v>1102</v>
      </c>
      <c r="J1056" s="279" t="s">
        <v>358</v>
      </c>
      <c r="K1056" s="279" t="s">
        <v>1496</v>
      </c>
      <c r="L1056" s="279" t="s">
        <v>109</v>
      </c>
      <c r="M1056" s="259"/>
      <c r="N1056" s="259">
        <v>1350</v>
      </c>
      <c r="O1056" s="259">
        <v>345.72</v>
      </c>
    </row>
    <row r="1057" spans="1:15" ht="15.75" thickBot="1" x14ac:dyDescent="0.3">
      <c r="A1057" s="279"/>
      <c r="B1057" s="279"/>
      <c r="C1057" s="279"/>
      <c r="D1057" s="279"/>
      <c r="E1057" s="279"/>
      <c r="F1057" s="279" t="s">
        <v>461</v>
      </c>
      <c r="G1057" s="280">
        <v>43524</v>
      </c>
      <c r="H1057" s="279" t="s">
        <v>1186</v>
      </c>
      <c r="I1057" s="281"/>
      <c r="J1057" s="279" t="s">
        <v>358</v>
      </c>
      <c r="K1057" s="279" t="s">
        <v>1169</v>
      </c>
      <c r="L1057" s="279" t="s">
        <v>324</v>
      </c>
      <c r="M1057" s="260">
        <v>2300</v>
      </c>
      <c r="N1057" s="260"/>
      <c r="O1057" s="260">
        <v>2645.72</v>
      </c>
    </row>
    <row r="1058" spans="1:15" x14ac:dyDescent="0.25">
      <c r="A1058" s="279"/>
      <c r="B1058" s="279"/>
      <c r="C1058" s="279" t="s">
        <v>784</v>
      </c>
      <c r="D1058" s="279"/>
      <c r="E1058" s="279"/>
      <c r="F1058" s="279"/>
      <c r="G1058" s="280"/>
      <c r="H1058" s="279"/>
      <c r="I1058" s="281"/>
      <c r="J1058" s="279"/>
      <c r="K1058" s="279"/>
      <c r="L1058" s="279"/>
      <c r="M1058" s="259">
        <f>ROUND(SUM(M1055:M1057),5)</f>
        <v>2300</v>
      </c>
      <c r="N1058" s="259">
        <f>ROUND(SUM(N1055:N1057),5)</f>
        <v>1350</v>
      </c>
      <c r="O1058" s="259">
        <f>O1057</f>
        <v>2645.72</v>
      </c>
    </row>
    <row r="1059" spans="1:15" x14ac:dyDescent="0.25">
      <c r="A1059" s="258"/>
      <c r="B1059" s="258"/>
      <c r="C1059" s="258" t="s">
        <v>205</v>
      </c>
      <c r="D1059" s="258"/>
      <c r="E1059" s="258"/>
      <c r="F1059" s="258"/>
      <c r="G1059" s="276"/>
      <c r="H1059" s="258"/>
      <c r="I1059" s="277"/>
      <c r="J1059" s="258"/>
      <c r="K1059" s="258"/>
      <c r="L1059" s="258"/>
      <c r="M1059" s="278"/>
      <c r="N1059" s="278"/>
      <c r="O1059" s="278">
        <v>59314.04</v>
      </c>
    </row>
    <row r="1060" spans="1:15" x14ac:dyDescent="0.25">
      <c r="A1060" s="258"/>
      <c r="B1060" s="258"/>
      <c r="C1060" s="258"/>
      <c r="D1060" s="258" t="s">
        <v>206</v>
      </c>
      <c r="E1060" s="258"/>
      <c r="F1060" s="258"/>
      <c r="G1060" s="276"/>
      <c r="H1060" s="258"/>
      <c r="I1060" s="277"/>
      <c r="J1060" s="258"/>
      <c r="K1060" s="258"/>
      <c r="L1060" s="258"/>
      <c r="M1060" s="278"/>
      <c r="N1060" s="278"/>
      <c r="O1060" s="278">
        <v>8000</v>
      </c>
    </row>
    <row r="1061" spans="1:15" x14ac:dyDescent="0.25">
      <c r="A1061" s="279"/>
      <c r="B1061" s="279"/>
      <c r="C1061" s="279"/>
      <c r="D1061" s="279" t="s">
        <v>785</v>
      </c>
      <c r="E1061" s="279"/>
      <c r="F1061" s="279"/>
      <c r="G1061" s="280"/>
      <c r="H1061" s="279"/>
      <c r="I1061" s="281"/>
      <c r="J1061" s="279"/>
      <c r="K1061" s="279"/>
      <c r="L1061" s="279"/>
      <c r="M1061" s="259"/>
      <c r="N1061" s="259"/>
      <c r="O1061" s="259">
        <f>O1060</f>
        <v>8000</v>
      </c>
    </row>
    <row r="1062" spans="1:15" x14ac:dyDescent="0.25">
      <c r="A1062" s="258"/>
      <c r="B1062" s="258"/>
      <c r="C1062" s="258"/>
      <c r="D1062" s="258" t="s">
        <v>207</v>
      </c>
      <c r="E1062" s="258"/>
      <c r="F1062" s="258"/>
      <c r="G1062" s="276"/>
      <c r="H1062" s="258"/>
      <c r="I1062" s="277"/>
      <c r="J1062" s="258"/>
      <c r="K1062" s="258"/>
      <c r="L1062" s="258"/>
      <c r="M1062" s="278"/>
      <c r="N1062" s="278"/>
      <c r="O1062" s="278">
        <v>3213</v>
      </c>
    </row>
    <row r="1063" spans="1:15" x14ac:dyDescent="0.25">
      <c r="A1063" s="279"/>
      <c r="B1063" s="279"/>
      <c r="C1063" s="279"/>
      <c r="D1063" s="279" t="s">
        <v>786</v>
      </c>
      <c r="E1063" s="279"/>
      <c r="F1063" s="279"/>
      <c r="G1063" s="280"/>
      <c r="H1063" s="279"/>
      <c r="I1063" s="281"/>
      <c r="J1063" s="279"/>
      <c r="K1063" s="279"/>
      <c r="L1063" s="279"/>
      <c r="M1063" s="259"/>
      <c r="N1063" s="259"/>
      <c r="O1063" s="259">
        <f>O1062</f>
        <v>3213</v>
      </c>
    </row>
    <row r="1064" spans="1:15" x14ac:dyDescent="0.25">
      <c r="A1064" s="258"/>
      <c r="B1064" s="258"/>
      <c r="C1064" s="258"/>
      <c r="D1064" s="258" t="s">
        <v>208</v>
      </c>
      <c r="E1064" s="258"/>
      <c r="F1064" s="258"/>
      <c r="G1064" s="276"/>
      <c r="H1064" s="258"/>
      <c r="I1064" s="277"/>
      <c r="J1064" s="258"/>
      <c r="K1064" s="258"/>
      <c r="L1064" s="258"/>
      <c r="M1064" s="278"/>
      <c r="N1064" s="278"/>
      <c r="O1064" s="278">
        <v>0</v>
      </c>
    </row>
    <row r="1065" spans="1:15" x14ac:dyDescent="0.25">
      <c r="A1065" s="279"/>
      <c r="B1065" s="279"/>
      <c r="C1065" s="279"/>
      <c r="D1065" s="279" t="s">
        <v>787</v>
      </c>
      <c r="E1065" s="279"/>
      <c r="F1065" s="279"/>
      <c r="G1065" s="280"/>
      <c r="H1065" s="279"/>
      <c r="I1065" s="281"/>
      <c r="J1065" s="279"/>
      <c r="K1065" s="279"/>
      <c r="L1065" s="279"/>
      <c r="M1065" s="259"/>
      <c r="N1065" s="259"/>
      <c r="O1065" s="259">
        <f>O1064</f>
        <v>0</v>
      </c>
    </row>
    <row r="1066" spans="1:15" x14ac:dyDescent="0.25">
      <c r="A1066" s="258"/>
      <c r="B1066" s="258"/>
      <c r="C1066" s="258"/>
      <c r="D1066" s="258" t="s">
        <v>209</v>
      </c>
      <c r="E1066" s="258"/>
      <c r="F1066" s="258"/>
      <c r="G1066" s="276"/>
      <c r="H1066" s="258"/>
      <c r="I1066" s="277"/>
      <c r="J1066" s="258"/>
      <c r="K1066" s="258"/>
      <c r="L1066" s="258"/>
      <c r="M1066" s="278"/>
      <c r="N1066" s="278"/>
      <c r="O1066" s="278">
        <v>6257.04</v>
      </c>
    </row>
    <row r="1067" spans="1:15" x14ac:dyDescent="0.25">
      <c r="A1067" s="279"/>
      <c r="B1067" s="279"/>
      <c r="C1067" s="279"/>
      <c r="D1067" s="279" t="s">
        <v>788</v>
      </c>
      <c r="E1067" s="279"/>
      <c r="F1067" s="279"/>
      <c r="G1067" s="280"/>
      <c r="H1067" s="279"/>
      <c r="I1067" s="281"/>
      <c r="J1067" s="279"/>
      <c r="K1067" s="279"/>
      <c r="L1067" s="279"/>
      <c r="M1067" s="259"/>
      <c r="N1067" s="259"/>
      <c r="O1067" s="259">
        <f>O1066</f>
        <v>6257.04</v>
      </c>
    </row>
    <row r="1068" spans="1:15" x14ac:dyDescent="0.25">
      <c r="A1068" s="258"/>
      <c r="B1068" s="258"/>
      <c r="C1068" s="258"/>
      <c r="D1068" s="258" t="s">
        <v>210</v>
      </c>
      <c r="E1068" s="258"/>
      <c r="F1068" s="258"/>
      <c r="G1068" s="276"/>
      <c r="H1068" s="258"/>
      <c r="I1068" s="277"/>
      <c r="J1068" s="258"/>
      <c r="K1068" s="258"/>
      <c r="L1068" s="258"/>
      <c r="M1068" s="278"/>
      <c r="N1068" s="278"/>
      <c r="O1068" s="278">
        <v>39834</v>
      </c>
    </row>
    <row r="1069" spans="1:15" ht="15.75" thickBot="1" x14ac:dyDescent="0.3">
      <c r="A1069" s="249"/>
      <c r="B1069" s="249"/>
      <c r="C1069" s="249"/>
      <c r="D1069" s="249"/>
      <c r="E1069" s="279"/>
      <c r="F1069" s="279" t="s">
        <v>383</v>
      </c>
      <c r="G1069" s="280">
        <v>43521</v>
      </c>
      <c r="H1069" s="279" t="s">
        <v>1473</v>
      </c>
      <c r="I1069" s="282" t="s">
        <v>1102</v>
      </c>
      <c r="J1069" s="279" t="s">
        <v>391</v>
      </c>
      <c r="K1069" s="279" t="s">
        <v>1497</v>
      </c>
      <c r="L1069" s="279" t="s">
        <v>109</v>
      </c>
      <c r="M1069" s="260">
        <v>5064.17</v>
      </c>
      <c r="N1069" s="260"/>
      <c r="O1069" s="260">
        <v>44898.17</v>
      </c>
    </row>
    <row r="1070" spans="1:15" x14ac:dyDescent="0.25">
      <c r="A1070" s="279"/>
      <c r="B1070" s="279"/>
      <c r="C1070" s="279"/>
      <c r="D1070" s="279" t="s">
        <v>789</v>
      </c>
      <c r="E1070" s="279"/>
      <c r="F1070" s="279"/>
      <c r="G1070" s="280"/>
      <c r="H1070" s="279"/>
      <c r="I1070" s="281"/>
      <c r="J1070" s="279"/>
      <c r="K1070" s="279"/>
      <c r="L1070" s="279"/>
      <c r="M1070" s="259">
        <f>ROUND(SUM(M1068:M1069),5)</f>
        <v>5064.17</v>
      </c>
      <c r="N1070" s="259">
        <f>ROUND(SUM(N1068:N1069),5)</f>
        <v>0</v>
      </c>
      <c r="O1070" s="259">
        <f>O1069</f>
        <v>44898.17</v>
      </c>
    </row>
    <row r="1071" spans="1:15" x14ac:dyDescent="0.25">
      <c r="A1071" s="258"/>
      <c r="B1071" s="258"/>
      <c r="C1071" s="258"/>
      <c r="D1071" s="258" t="s">
        <v>211</v>
      </c>
      <c r="E1071" s="258"/>
      <c r="F1071" s="258"/>
      <c r="G1071" s="276"/>
      <c r="H1071" s="258"/>
      <c r="I1071" s="277"/>
      <c r="J1071" s="258"/>
      <c r="K1071" s="258"/>
      <c r="L1071" s="258"/>
      <c r="M1071" s="278"/>
      <c r="N1071" s="278"/>
      <c r="O1071" s="278">
        <v>10</v>
      </c>
    </row>
    <row r="1072" spans="1:15" ht="15.75" thickBot="1" x14ac:dyDescent="0.3">
      <c r="A1072" s="249"/>
      <c r="B1072" s="249"/>
      <c r="C1072" s="249"/>
      <c r="D1072" s="249"/>
      <c r="E1072" s="279"/>
      <c r="F1072" s="279" t="s">
        <v>461</v>
      </c>
      <c r="G1072" s="280">
        <v>43497</v>
      </c>
      <c r="H1072" s="279" t="s">
        <v>1359</v>
      </c>
      <c r="I1072" s="281"/>
      <c r="J1072" s="279" t="s">
        <v>1336</v>
      </c>
      <c r="K1072" s="279" t="s">
        <v>1360</v>
      </c>
      <c r="L1072" s="279" t="s">
        <v>324</v>
      </c>
      <c r="M1072" s="260">
        <v>20</v>
      </c>
      <c r="N1072" s="260"/>
      <c r="O1072" s="260">
        <v>30</v>
      </c>
    </row>
    <row r="1073" spans="1:15" x14ac:dyDescent="0.25">
      <c r="A1073" s="279"/>
      <c r="B1073" s="279"/>
      <c r="C1073" s="279"/>
      <c r="D1073" s="279" t="s">
        <v>790</v>
      </c>
      <c r="E1073" s="279"/>
      <c r="F1073" s="279"/>
      <c r="G1073" s="280"/>
      <c r="H1073" s="279"/>
      <c r="I1073" s="281"/>
      <c r="J1073" s="279"/>
      <c r="K1073" s="279"/>
      <c r="L1073" s="279"/>
      <c r="M1073" s="259">
        <f>ROUND(SUM(M1071:M1072),5)</f>
        <v>20</v>
      </c>
      <c r="N1073" s="259">
        <f>ROUND(SUM(N1071:N1072),5)</f>
        <v>0</v>
      </c>
      <c r="O1073" s="259">
        <f>O1072</f>
        <v>30</v>
      </c>
    </row>
    <row r="1074" spans="1:15" x14ac:dyDescent="0.25">
      <c r="A1074" s="258"/>
      <c r="B1074" s="258"/>
      <c r="C1074" s="258"/>
      <c r="D1074" s="258" t="s">
        <v>791</v>
      </c>
      <c r="E1074" s="258"/>
      <c r="F1074" s="258"/>
      <c r="G1074" s="276"/>
      <c r="H1074" s="258"/>
      <c r="I1074" s="277"/>
      <c r="J1074" s="258"/>
      <c r="K1074" s="258"/>
      <c r="L1074" s="258"/>
      <c r="M1074" s="278"/>
      <c r="N1074" s="278"/>
      <c r="O1074" s="278">
        <v>2000</v>
      </c>
    </row>
    <row r="1075" spans="1:15" x14ac:dyDescent="0.25">
      <c r="A1075" s="279"/>
      <c r="B1075" s="279"/>
      <c r="C1075" s="279"/>
      <c r="D1075" s="279"/>
      <c r="E1075" s="279"/>
      <c r="F1075" s="279" t="s">
        <v>464</v>
      </c>
      <c r="G1075" s="280">
        <v>43497</v>
      </c>
      <c r="H1075" s="279" t="s">
        <v>1039</v>
      </c>
      <c r="I1075" s="281"/>
      <c r="J1075" s="279" t="s">
        <v>1048</v>
      </c>
      <c r="K1075" s="279" t="s">
        <v>1435</v>
      </c>
      <c r="L1075" s="279" t="s">
        <v>327</v>
      </c>
      <c r="M1075" s="259">
        <v>75</v>
      </c>
      <c r="N1075" s="259"/>
      <c r="O1075" s="259">
        <v>2075</v>
      </c>
    </row>
    <row r="1076" spans="1:15" ht="15.75" thickBot="1" x14ac:dyDescent="0.3">
      <c r="A1076" s="279"/>
      <c r="B1076" s="279"/>
      <c r="C1076" s="279"/>
      <c r="D1076" s="279"/>
      <c r="E1076" s="279"/>
      <c r="F1076" s="279" t="s">
        <v>461</v>
      </c>
      <c r="G1076" s="280">
        <v>43504</v>
      </c>
      <c r="H1076" s="279" t="s">
        <v>1383</v>
      </c>
      <c r="I1076" s="281"/>
      <c r="J1076" s="279" t="s">
        <v>1156</v>
      </c>
      <c r="K1076" s="279" t="s">
        <v>1511</v>
      </c>
      <c r="L1076" s="279" t="s">
        <v>324</v>
      </c>
      <c r="M1076" s="259">
        <v>455</v>
      </c>
      <c r="N1076" s="259"/>
      <c r="O1076" s="259">
        <v>2530</v>
      </c>
    </row>
    <row r="1077" spans="1:15" ht="15.75" thickBot="1" x14ac:dyDescent="0.3">
      <c r="A1077" s="279"/>
      <c r="B1077" s="279"/>
      <c r="C1077" s="279"/>
      <c r="D1077" s="279" t="s">
        <v>792</v>
      </c>
      <c r="E1077" s="279"/>
      <c r="F1077" s="279"/>
      <c r="G1077" s="280"/>
      <c r="H1077" s="279"/>
      <c r="I1077" s="281"/>
      <c r="J1077" s="279"/>
      <c r="K1077" s="279"/>
      <c r="L1077" s="279"/>
      <c r="M1077" s="262">
        <f>ROUND(SUM(M1074:M1076),5)</f>
        <v>530</v>
      </c>
      <c r="N1077" s="262">
        <f>ROUND(SUM(N1074:N1076),5)</f>
        <v>0</v>
      </c>
      <c r="O1077" s="262">
        <f>O1076</f>
        <v>2530</v>
      </c>
    </row>
    <row r="1078" spans="1:15" x14ac:dyDescent="0.25">
      <c r="A1078" s="279"/>
      <c r="B1078" s="279"/>
      <c r="C1078" s="279" t="s">
        <v>212</v>
      </c>
      <c r="D1078" s="279"/>
      <c r="E1078" s="279"/>
      <c r="F1078" s="279"/>
      <c r="G1078" s="280"/>
      <c r="H1078" s="279"/>
      <c r="I1078" s="281"/>
      <c r="J1078" s="279"/>
      <c r="K1078" s="279"/>
      <c r="L1078" s="279"/>
      <c r="M1078" s="259">
        <f>ROUND(M1061+M1063+M1065+M1067+M1070+M1073+M1077,5)</f>
        <v>5614.17</v>
      </c>
      <c r="N1078" s="259">
        <f>ROUND(N1061+N1063+N1065+N1067+N1070+N1073+N1077,5)</f>
        <v>0</v>
      </c>
      <c r="O1078" s="259">
        <f>ROUND(O1061+O1063+O1065+O1067+O1070+O1073+O1077,5)</f>
        <v>64928.21</v>
      </c>
    </row>
    <row r="1079" spans="1:15" x14ac:dyDescent="0.25">
      <c r="A1079" s="258"/>
      <c r="B1079" s="258"/>
      <c r="C1079" s="258" t="s">
        <v>213</v>
      </c>
      <c r="D1079" s="258"/>
      <c r="E1079" s="258"/>
      <c r="F1079" s="258"/>
      <c r="G1079" s="276"/>
      <c r="H1079" s="258"/>
      <c r="I1079" s="277"/>
      <c r="J1079" s="258"/>
      <c r="K1079" s="258"/>
      <c r="L1079" s="258"/>
      <c r="M1079" s="278"/>
      <c r="N1079" s="278"/>
      <c r="O1079" s="278">
        <v>4173.6899999999996</v>
      </c>
    </row>
    <row r="1080" spans="1:15" x14ac:dyDescent="0.25">
      <c r="A1080" s="258"/>
      <c r="B1080" s="258"/>
      <c r="C1080" s="258"/>
      <c r="D1080" s="258" t="s">
        <v>214</v>
      </c>
      <c r="E1080" s="258"/>
      <c r="F1080" s="258"/>
      <c r="G1080" s="276"/>
      <c r="H1080" s="258"/>
      <c r="I1080" s="277"/>
      <c r="J1080" s="258"/>
      <c r="K1080" s="258"/>
      <c r="L1080" s="258"/>
      <c r="M1080" s="278"/>
      <c r="N1080" s="278"/>
      <c r="O1080" s="278">
        <v>4173.6899999999996</v>
      </c>
    </row>
    <row r="1081" spans="1:15" x14ac:dyDescent="0.25">
      <c r="A1081" s="279"/>
      <c r="B1081" s="279"/>
      <c r="C1081" s="279"/>
      <c r="D1081" s="279"/>
      <c r="E1081" s="279"/>
      <c r="F1081" s="279" t="s">
        <v>464</v>
      </c>
      <c r="G1081" s="280">
        <v>43497</v>
      </c>
      <c r="H1081" s="279" t="s">
        <v>1039</v>
      </c>
      <c r="I1081" s="281"/>
      <c r="J1081" s="279" t="s">
        <v>1433</v>
      </c>
      <c r="K1081" s="279" t="s">
        <v>1434</v>
      </c>
      <c r="L1081" s="279" t="s">
        <v>327</v>
      </c>
      <c r="M1081" s="259">
        <v>38.01</v>
      </c>
      <c r="N1081" s="259"/>
      <c r="O1081" s="259">
        <v>4211.7</v>
      </c>
    </row>
    <row r="1082" spans="1:15" x14ac:dyDescent="0.25">
      <c r="A1082" s="279"/>
      <c r="B1082" s="279"/>
      <c r="C1082" s="279"/>
      <c r="D1082" s="279"/>
      <c r="E1082" s="279"/>
      <c r="F1082" s="279" t="s">
        <v>464</v>
      </c>
      <c r="G1082" s="280">
        <v>43500</v>
      </c>
      <c r="H1082" s="279" t="s">
        <v>1039</v>
      </c>
      <c r="I1082" s="281"/>
      <c r="J1082" s="279" t="s">
        <v>1436</v>
      </c>
      <c r="K1082" s="279" t="s">
        <v>1437</v>
      </c>
      <c r="L1082" s="279" t="s">
        <v>327</v>
      </c>
      <c r="M1082" s="259">
        <v>99</v>
      </c>
      <c r="N1082" s="259"/>
      <c r="O1082" s="259">
        <v>4310.7</v>
      </c>
    </row>
    <row r="1083" spans="1:15" x14ac:dyDescent="0.25">
      <c r="A1083" s="279"/>
      <c r="B1083" s="279"/>
      <c r="C1083" s="279"/>
      <c r="D1083" s="279"/>
      <c r="E1083" s="279"/>
      <c r="F1083" s="279" t="s">
        <v>464</v>
      </c>
      <c r="G1083" s="280">
        <v>43503</v>
      </c>
      <c r="H1083" s="279" t="s">
        <v>1442</v>
      </c>
      <c r="I1083" s="281"/>
      <c r="J1083" s="279" t="s">
        <v>1104</v>
      </c>
      <c r="K1083" s="279" t="s">
        <v>1444</v>
      </c>
      <c r="L1083" s="279" t="s">
        <v>327</v>
      </c>
      <c r="M1083" s="259">
        <v>48.95</v>
      </c>
      <c r="N1083" s="259"/>
      <c r="O1083" s="259">
        <v>4359.6499999999996</v>
      </c>
    </row>
    <row r="1084" spans="1:15" x14ac:dyDescent="0.25">
      <c r="A1084" s="279"/>
      <c r="B1084" s="279"/>
      <c r="C1084" s="279"/>
      <c r="D1084" s="279"/>
      <c r="E1084" s="279"/>
      <c r="F1084" s="279" t="s">
        <v>464</v>
      </c>
      <c r="G1084" s="280">
        <v>43504</v>
      </c>
      <c r="H1084" s="279" t="s">
        <v>1442</v>
      </c>
      <c r="I1084" s="281"/>
      <c r="J1084" s="279" t="s">
        <v>1104</v>
      </c>
      <c r="K1084" s="279" t="s">
        <v>1447</v>
      </c>
      <c r="L1084" s="279" t="s">
        <v>327</v>
      </c>
      <c r="M1084" s="259">
        <v>91.79</v>
      </c>
      <c r="N1084" s="259"/>
      <c r="O1084" s="259">
        <v>4451.4399999999996</v>
      </c>
    </row>
    <row r="1085" spans="1:15" x14ac:dyDescent="0.25">
      <c r="A1085" s="279"/>
      <c r="B1085" s="279"/>
      <c r="C1085" s="279"/>
      <c r="D1085" s="279"/>
      <c r="E1085" s="279"/>
      <c r="F1085" s="279" t="s">
        <v>464</v>
      </c>
      <c r="G1085" s="280">
        <v>43510</v>
      </c>
      <c r="H1085" s="279" t="s">
        <v>1442</v>
      </c>
      <c r="I1085" s="281"/>
      <c r="J1085" s="279" t="s">
        <v>1104</v>
      </c>
      <c r="K1085" s="279" t="s">
        <v>1453</v>
      </c>
      <c r="L1085" s="279" t="s">
        <v>327</v>
      </c>
      <c r="M1085" s="259">
        <v>48.78</v>
      </c>
      <c r="N1085" s="259"/>
      <c r="O1085" s="259">
        <v>4500.22</v>
      </c>
    </row>
    <row r="1086" spans="1:15" x14ac:dyDescent="0.25">
      <c r="A1086" s="279"/>
      <c r="B1086" s="279"/>
      <c r="C1086" s="279"/>
      <c r="D1086" s="279"/>
      <c r="E1086" s="279"/>
      <c r="F1086" s="279" t="s">
        <v>464</v>
      </c>
      <c r="G1086" s="280">
        <v>43510</v>
      </c>
      <c r="H1086" s="279" t="s">
        <v>1442</v>
      </c>
      <c r="I1086" s="281"/>
      <c r="J1086" s="279" t="s">
        <v>1454</v>
      </c>
      <c r="K1086" s="279" t="s">
        <v>1453</v>
      </c>
      <c r="L1086" s="279" t="s">
        <v>327</v>
      </c>
      <c r="M1086" s="259">
        <v>6.25</v>
      </c>
      <c r="N1086" s="259"/>
      <c r="O1086" s="259">
        <v>4506.47</v>
      </c>
    </row>
    <row r="1087" spans="1:15" ht="15.75" thickBot="1" x14ac:dyDescent="0.3">
      <c r="A1087" s="279"/>
      <c r="B1087" s="279"/>
      <c r="C1087" s="279"/>
      <c r="D1087" s="279"/>
      <c r="E1087" s="279"/>
      <c r="F1087" s="279" t="s">
        <v>464</v>
      </c>
      <c r="G1087" s="280">
        <v>43514</v>
      </c>
      <c r="H1087" s="279" t="s">
        <v>1442</v>
      </c>
      <c r="I1087" s="281"/>
      <c r="J1087" s="279" t="s">
        <v>1460</v>
      </c>
      <c r="K1087" s="279" t="s">
        <v>1461</v>
      </c>
      <c r="L1087" s="279" t="s">
        <v>327</v>
      </c>
      <c r="M1087" s="260">
        <v>39.22</v>
      </c>
      <c r="N1087" s="260"/>
      <c r="O1087" s="260">
        <v>4545.6899999999996</v>
      </c>
    </row>
    <row r="1088" spans="1:15" x14ac:dyDescent="0.25">
      <c r="A1088" s="279"/>
      <c r="B1088" s="279"/>
      <c r="C1088" s="279"/>
      <c r="D1088" s="279" t="s">
        <v>793</v>
      </c>
      <c r="E1088" s="279"/>
      <c r="F1088" s="279"/>
      <c r="G1088" s="280"/>
      <c r="H1088" s="279"/>
      <c r="I1088" s="281"/>
      <c r="J1088" s="279"/>
      <c r="K1088" s="279"/>
      <c r="L1088" s="279"/>
      <c r="M1088" s="259">
        <f>ROUND(SUM(M1080:M1087),5)</f>
        <v>372</v>
      </c>
      <c r="N1088" s="259">
        <f>ROUND(SUM(N1080:N1087),5)</f>
        <v>0</v>
      </c>
      <c r="O1088" s="259">
        <f>O1087</f>
        <v>4545.6899999999996</v>
      </c>
    </row>
    <row r="1089" spans="1:15" x14ac:dyDescent="0.25">
      <c r="A1089" s="258"/>
      <c r="B1089" s="258"/>
      <c r="C1089" s="258"/>
      <c r="D1089" s="258" t="s">
        <v>794</v>
      </c>
      <c r="E1089" s="258"/>
      <c r="F1089" s="258"/>
      <c r="G1089" s="276"/>
      <c r="H1089" s="258"/>
      <c r="I1089" s="277"/>
      <c r="J1089" s="258"/>
      <c r="K1089" s="258"/>
      <c r="L1089" s="258"/>
      <c r="M1089" s="278"/>
      <c r="N1089" s="278"/>
      <c r="O1089" s="278">
        <v>0</v>
      </c>
    </row>
    <row r="1090" spans="1:15" x14ac:dyDescent="0.25">
      <c r="A1090" s="279"/>
      <c r="B1090" s="279"/>
      <c r="C1090" s="279"/>
      <c r="D1090" s="279" t="s">
        <v>795</v>
      </c>
      <c r="E1090" s="279"/>
      <c r="F1090" s="279"/>
      <c r="G1090" s="280"/>
      <c r="H1090" s="279"/>
      <c r="I1090" s="281"/>
      <c r="J1090" s="279"/>
      <c r="K1090" s="279"/>
      <c r="L1090" s="279"/>
      <c r="M1090" s="259"/>
      <c r="N1090" s="259"/>
      <c r="O1090" s="259">
        <f>O1089</f>
        <v>0</v>
      </c>
    </row>
    <row r="1091" spans="1:15" x14ac:dyDescent="0.25">
      <c r="A1091" s="258"/>
      <c r="B1091" s="258"/>
      <c r="C1091" s="258"/>
      <c r="D1091" s="258" t="s">
        <v>796</v>
      </c>
      <c r="E1091" s="258"/>
      <c r="F1091" s="258"/>
      <c r="G1091" s="276"/>
      <c r="H1091" s="258"/>
      <c r="I1091" s="277"/>
      <c r="J1091" s="258"/>
      <c r="K1091" s="258"/>
      <c r="L1091" s="258"/>
      <c r="M1091" s="278"/>
      <c r="N1091" s="278"/>
      <c r="O1091" s="278">
        <v>0</v>
      </c>
    </row>
    <row r="1092" spans="1:15" ht="15.75" thickBot="1" x14ac:dyDescent="0.3">
      <c r="A1092" s="279"/>
      <c r="B1092" s="279"/>
      <c r="C1092" s="279"/>
      <c r="D1092" s="279" t="s">
        <v>797</v>
      </c>
      <c r="E1092" s="279"/>
      <c r="F1092" s="279"/>
      <c r="G1092" s="280"/>
      <c r="H1092" s="279"/>
      <c r="I1092" s="281"/>
      <c r="J1092" s="279"/>
      <c r="K1092" s="279"/>
      <c r="L1092" s="279"/>
      <c r="M1092" s="260"/>
      <c r="N1092" s="260"/>
      <c r="O1092" s="260">
        <f>O1091</f>
        <v>0</v>
      </c>
    </row>
    <row r="1093" spans="1:15" x14ac:dyDescent="0.25">
      <c r="A1093" s="279"/>
      <c r="B1093" s="279"/>
      <c r="C1093" s="279" t="s">
        <v>215</v>
      </c>
      <c r="D1093" s="279"/>
      <c r="E1093" s="279"/>
      <c r="F1093" s="279"/>
      <c r="G1093" s="280"/>
      <c r="H1093" s="279"/>
      <c r="I1093" s="281"/>
      <c r="J1093" s="279"/>
      <c r="K1093" s="279"/>
      <c r="L1093" s="279"/>
      <c r="M1093" s="259">
        <f>ROUND(M1088+M1090+M1092,5)</f>
        <v>372</v>
      </c>
      <c r="N1093" s="259">
        <f>ROUND(N1088+N1090+N1092,5)</f>
        <v>0</v>
      </c>
      <c r="O1093" s="259">
        <f>ROUND(O1088+O1090+O1092,5)</f>
        <v>4545.6899999999996</v>
      </c>
    </row>
    <row r="1094" spans="1:15" x14ac:dyDescent="0.25">
      <c r="A1094" s="258"/>
      <c r="B1094" s="258"/>
      <c r="C1094" s="258" t="s">
        <v>216</v>
      </c>
      <c r="D1094" s="258"/>
      <c r="E1094" s="258"/>
      <c r="F1094" s="258"/>
      <c r="G1094" s="276"/>
      <c r="H1094" s="258"/>
      <c r="I1094" s="277"/>
      <c r="J1094" s="258"/>
      <c r="K1094" s="258"/>
      <c r="L1094" s="258"/>
      <c r="M1094" s="278"/>
      <c r="N1094" s="278"/>
      <c r="O1094" s="278">
        <v>1088.48</v>
      </c>
    </row>
    <row r="1095" spans="1:15" x14ac:dyDescent="0.25">
      <c r="A1095" s="258"/>
      <c r="B1095" s="258"/>
      <c r="C1095" s="258"/>
      <c r="D1095" s="258" t="s">
        <v>217</v>
      </c>
      <c r="E1095" s="258"/>
      <c r="F1095" s="258"/>
      <c r="G1095" s="276"/>
      <c r="H1095" s="258"/>
      <c r="I1095" s="277"/>
      <c r="J1095" s="258"/>
      <c r="K1095" s="258"/>
      <c r="L1095" s="258"/>
      <c r="M1095" s="278"/>
      <c r="N1095" s="278"/>
      <c r="O1095" s="278">
        <v>0</v>
      </c>
    </row>
    <row r="1096" spans="1:15" ht="15.75" thickBot="1" x14ac:dyDescent="0.3">
      <c r="A1096" s="249"/>
      <c r="B1096" s="249"/>
      <c r="C1096" s="249"/>
      <c r="D1096" s="249"/>
      <c r="E1096" s="279"/>
      <c r="F1096" s="279" t="s">
        <v>464</v>
      </c>
      <c r="G1096" s="280">
        <v>43518</v>
      </c>
      <c r="H1096" s="279" t="s">
        <v>1442</v>
      </c>
      <c r="I1096" s="281"/>
      <c r="J1096" s="279" t="s">
        <v>1463</v>
      </c>
      <c r="K1096" s="279" t="s">
        <v>1464</v>
      </c>
      <c r="L1096" s="279" t="s">
        <v>327</v>
      </c>
      <c r="M1096" s="260">
        <v>8.41</v>
      </c>
      <c r="N1096" s="260"/>
      <c r="O1096" s="260">
        <v>8.41</v>
      </c>
    </row>
    <row r="1097" spans="1:15" x14ac:dyDescent="0.25">
      <c r="A1097" s="279"/>
      <c r="B1097" s="279"/>
      <c r="C1097" s="279"/>
      <c r="D1097" s="279" t="s">
        <v>798</v>
      </c>
      <c r="E1097" s="279"/>
      <c r="F1097" s="279"/>
      <c r="G1097" s="280"/>
      <c r="H1097" s="279"/>
      <c r="I1097" s="281"/>
      <c r="J1097" s="279"/>
      <c r="K1097" s="279"/>
      <c r="L1097" s="279"/>
      <c r="M1097" s="259">
        <f>ROUND(SUM(M1095:M1096),5)</f>
        <v>8.41</v>
      </c>
      <c r="N1097" s="259">
        <f>ROUND(SUM(N1095:N1096),5)</f>
        <v>0</v>
      </c>
      <c r="O1097" s="259">
        <f>O1096</f>
        <v>8.41</v>
      </c>
    </row>
    <row r="1098" spans="1:15" x14ac:dyDescent="0.25">
      <c r="A1098" s="258"/>
      <c r="B1098" s="258"/>
      <c r="C1098" s="258"/>
      <c r="D1098" s="258" t="s">
        <v>799</v>
      </c>
      <c r="E1098" s="258"/>
      <c r="F1098" s="258"/>
      <c r="G1098" s="276"/>
      <c r="H1098" s="258"/>
      <c r="I1098" s="277"/>
      <c r="J1098" s="258"/>
      <c r="K1098" s="258"/>
      <c r="L1098" s="258"/>
      <c r="M1098" s="278"/>
      <c r="N1098" s="278"/>
      <c r="O1098" s="278">
        <v>0</v>
      </c>
    </row>
    <row r="1099" spans="1:15" x14ac:dyDescent="0.25">
      <c r="A1099" s="279"/>
      <c r="B1099" s="279"/>
      <c r="C1099" s="279"/>
      <c r="D1099" s="279" t="s">
        <v>800</v>
      </c>
      <c r="E1099" s="279"/>
      <c r="F1099" s="279"/>
      <c r="G1099" s="280"/>
      <c r="H1099" s="279"/>
      <c r="I1099" s="281"/>
      <c r="J1099" s="279"/>
      <c r="K1099" s="279"/>
      <c r="L1099" s="279"/>
      <c r="M1099" s="259"/>
      <c r="N1099" s="259"/>
      <c r="O1099" s="259">
        <f>O1098</f>
        <v>0</v>
      </c>
    </row>
    <row r="1100" spans="1:15" x14ac:dyDescent="0.25">
      <c r="A1100" s="258"/>
      <c r="B1100" s="258"/>
      <c r="C1100" s="258"/>
      <c r="D1100" s="258" t="s">
        <v>218</v>
      </c>
      <c r="E1100" s="258"/>
      <c r="F1100" s="258"/>
      <c r="G1100" s="276"/>
      <c r="H1100" s="258"/>
      <c r="I1100" s="277"/>
      <c r="J1100" s="258"/>
      <c r="K1100" s="258"/>
      <c r="L1100" s="258"/>
      <c r="M1100" s="278"/>
      <c r="N1100" s="278"/>
      <c r="O1100" s="278">
        <v>780</v>
      </c>
    </row>
    <row r="1101" spans="1:15" x14ac:dyDescent="0.25">
      <c r="A1101" s="279"/>
      <c r="B1101" s="279"/>
      <c r="C1101" s="279"/>
      <c r="D1101" s="279"/>
      <c r="E1101" s="279"/>
      <c r="F1101" s="279" t="s">
        <v>464</v>
      </c>
      <c r="G1101" s="280">
        <v>43514</v>
      </c>
      <c r="H1101" s="279" t="s">
        <v>1442</v>
      </c>
      <c r="I1101" s="281"/>
      <c r="J1101" s="279" t="s">
        <v>1456</v>
      </c>
      <c r="K1101" s="279" t="s">
        <v>1457</v>
      </c>
      <c r="L1101" s="279" t="s">
        <v>327</v>
      </c>
      <c r="M1101" s="259">
        <v>929.48</v>
      </c>
      <c r="N1101" s="259"/>
      <c r="O1101" s="259">
        <v>1709.48</v>
      </c>
    </row>
    <row r="1102" spans="1:15" x14ac:dyDescent="0.25">
      <c r="A1102" s="279"/>
      <c r="B1102" s="279"/>
      <c r="C1102" s="279"/>
      <c r="D1102" s="279"/>
      <c r="E1102" s="279"/>
      <c r="F1102" s="279" t="s">
        <v>464</v>
      </c>
      <c r="G1102" s="280">
        <v>43514</v>
      </c>
      <c r="H1102" s="279" t="s">
        <v>1442</v>
      </c>
      <c r="I1102" s="281"/>
      <c r="J1102" s="279" t="s">
        <v>1456</v>
      </c>
      <c r="K1102" s="279" t="s">
        <v>1457</v>
      </c>
      <c r="L1102" s="279" t="s">
        <v>327</v>
      </c>
      <c r="M1102" s="259">
        <v>29.15</v>
      </c>
      <c r="N1102" s="259"/>
      <c r="O1102" s="259">
        <v>1738.63</v>
      </c>
    </row>
    <row r="1103" spans="1:15" x14ac:dyDescent="0.25">
      <c r="A1103" s="279"/>
      <c r="B1103" s="279"/>
      <c r="C1103" s="279"/>
      <c r="D1103" s="279"/>
      <c r="E1103" s="279"/>
      <c r="F1103" s="279" t="s">
        <v>464</v>
      </c>
      <c r="G1103" s="280">
        <v>43514</v>
      </c>
      <c r="H1103" s="279" t="s">
        <v>1442</v>
      </c>
      <c r="I1103" s="281"/>
      <c r="J1103" s="279" t="s">
        <v>1456</v>
      </c>
      <c r="K1103" s="279" t="s">
        <v>1457</v>
      </c>
      <c r="L1103" s="279" t="s">
        <v>327</v>
      </c>
      <c r="M1103" s="259">
        <v>995.67</v>
      </c>
      <c r="N1103" s="259"/>
      <c r="O1103" s="259">
        <v>2734.3</v>
      </c>
    </row>
    <row r="1104" spans="1:15" x14ac:dyDescent="0.25">
      <c r="A1104" s="279"/>
      <c r="B1104" s="279"/>
      <c r="C1104" s="279"/>
      <c r="D1104" s="279"/>
      <c r="E1104" s="279"/>
      <c r="F1104" s="279" t="s">
        <v>464</v>
      </c>
      <c r="G1104" s="280">
        <v>43514</v>
      </c>
      <c r="H1104" s="279" t="s">
        <v>1442</v>
      </c>
      <c r="I1104" s="281"/>
      <c r="J1104" s="279" t="s">
        <v>1456</v>
      </c>
      <c r="K1104" s="279" t="s">
        <v>1457</v>
      </c>
      <c r="L1104" s="279" t="s">
        <v>327</v>
      </c>
      <c r="M1104" s="259">
        <v>30.15</v>
      </c>
      <c r="N1104" s="259"/>
      <c r="O1104" s="259">
        <v>2764.45</v>
      </c>
    </row>
    <row r="1105" spans="1:15" x14ac:dyDescent="0.25">
      <c r="A1105" s="279"/>
      <c r="B1105" s="279"/>
      <c r="C1105" s="279"/>
      <c r="D1105" s="279"/>
      <c r="E1105" s="279"/>
      <c r="F1105" s="279" t="s">
        <v>464</v>
      </c>
      <c r="G1105" s="280">
        <v>43514</v>
      </c>
      <c r="H1105" s="279" t="s">
        <v>1442</v>
      </c>
      <c r="I1105" s="281"/>
      <c r="J1105" s="279" t="s">
        <v>1456</v>
      </c>
      <c r="K1105" s="279" t="s">
        <v>1457</v>
      </c>
      <c r="L1105" s="279" t="s">
        <v>327</v>
      </c>
      <c r="M1105" s="259">
        <v>799.61</v>
      </c>
      <c r="N1105" s="259"/>
      <c r="O1105" s="259">
        <v>3564.06</v>
      </c>
    </row>
    <row r="1106" spans="1:15" x14ac:dyDescent="0.25">
      <c r="A1106" s="279"/>
      <c r="B1106" s="279"/>
      <c r="C1106" s="279"/>
      <c r="D1106" s="279"/>
      <c r="E1106" s="279"/>
      <c r="F1106" s="279" t="s">
        <v>464</v>
      </c>
      <c r="G1106" s="280">
        <v>43514</v>
      </c>
      <c r="H1106" s="279" t="s">
        <v>1442</v>
      </c>
      <c r="I1106" s="281"/>
      <c r="J1106" s="279" t="s">
        <v>1458</v>
      </c>
      <c r="K1106" s="279" t="s">
        <v>1457</v>
      </c>
      <c r="L1106" s="279" t="s">
        <v>327</v>
      </c>
      <c r="M1106" s="259">
        <v>586.79999999999995</v>
      </c>
      <c r="N1106" s="259"/>
      <c r="O1106" s="259">
        <v>4150.8599999999997</v>
      </c>
    </row>
    <row r="1107" spans="1:15" ht="15.75" thickBot="1" x14ac:dyDescent="0.3">
      <c r="A1107" s="279"/>
      <c r="B1107" s="279"/>
      <c r="C1107" s="279"/>
      <c r="D1107" s="279"/>
      <c r="E1107" s="279"/>
      <c r="F1107" s="279" t="s">
        <v>386</v>
      </c>
      <c r="G1107" s="280">
        <v>43515</v>
      </c>
      <c r="H1107" s="279" t="s">
        <v>1063</v>
      </c>
      <c r="I1107" s="281"/>
      <c r="J1107" s="279" t="s">
        <v>1255</v>
      </c>
      <c r="K1107" s="279" t="s">
        <v>1256</v>
      </c>
      <c r="L1107" s="279" t="s">
        <v>294</v>
      </c>
      <c r="M1107" s="260">
        <v>576</v>
      </c>
      <c r="N1107" s="260"/>
      <c r="O1107" s="260">
        <v>4726.8599999999997</v>
      </c>
    </row>
    <row r="1108" spans="1:15" x14ac:dyDescent="0.25">
      <c r="A1108" s="279"/>
      <c r="B1108" s="279"/>
      <c r="C1108" s="279"/>
      <c r="D1108" s="279" t="s">
        <v>801</v>
      </c>
      <c r="E1108" s="279"/>
      <c r="F1108" s="279"/>
      <c r="G1108" s="280"/>
      <c r="H1108" s="279"/>
      <c r="I1108" s="281"/>
      <c r="J1108" s="279"/>
      <c r="K1108" s="279"/>
      <c r="L1108" s="279"/>
      <c r="M1108" s="259">
        <f>ROUND(SUM(M1100:M1107),5)</f>
        <v>3946.86</v>
      </c>
      <c r="N1108" s="259">
        <f>ROUND(SUM(N1100:N1107),5)</f>
        <v>0</v>
      </c>
      <c r="O1108" s="259">
        <f>O1107</f>
        <v>4726.8599999999997</v>
      </c>
    </row>
    <row r="1109" spans="1:15" x14ac:dyDescent="0.25">
      <c r="A1109" s="258"/>
      <c r="B1109" s="258"/>
      <c r="C1109" s="258"/>
      <c r="D1109" s="258" t="s">
        <v>219</v>
      </c>
      <c r="E1109" s="258"/>
      <c r="F1109" s="258"/>
      <c r="G1109" s="276"/>
      <c r="H1109" s="258"/>
      <c r="I1109" s="277"/>
      <c r="J1109" s="258"/>
      <c r="K1109" s="258"/>
      <c r="L1109" s="258"/>
      <c r="M1109" s="278"/>
      <c r="N1109" s="278"/>
      <c r="O1109" s="278">
        <v>12</v>
      </c>
    </row>
    <row r="1110" spans="1:15" x14ac:dyDescent="0.25">
      <c r="A1110" s="279"/>
      <c r="B1110" s="279"/>
      <c r="C1110" s="279"/>
      <c r="D1110" s="279"/>
      <c r="E1110" s="279"/>
      <c r="F1110" s="279" t="s">
        <v>464</v>
      </c>
      <c r="G1110" s="280">
        <v>43510</v>
      </c>
      <c r="H1110" s="279" t="s">
        <v>1442</v>
      </c>
      <c r="I1110" s="281"/>
      <c r="J1110" s="279" t="s">
        <v>1451</v>
      </c>
      <c r="K1110" s="279" t="s">
        <v>1452</v>
      </c>
      <c r="L1110" s="279" t="s">
        <v>327</v>
      </c>
      <c r="M1110" s="259">
        <v>8.36</v>
      </c>
      <c r="N1110" s="259"/>
      <c r="O1110" s="259">
        <v>20.36</v>
      </c>
    </row>
    <row r="1111" spans="1:15" x14ac:dyDescent="0.25">
      <c r="A1111" s="279"/>
      <c r="B1111" s="279"/>
      <c r="C1111" s="279"/>
      <c r="D1111" s="279"/>
      <c r="E1111" s="279"/>
      <c r="F1111" s="279" t="s">
        <v>464</v>
      </c>
      <c r="G1111" s="280">
        <v>43511</v>
      </c>
      <c r="H1111" s="279" t="s">
        <v>1442</v>
      </c>
      <c r="I1111" s="281"/>
      <c r="J1111" s="279" t="s">
        <v>1253</v>
      </c>
      <c r="K1111" s="279" t="s">
        <v>1254</v>
      </c>
      <c r="L1111" s="279" t="s">
        <v>327</v>
      </c>
      <c r="M1111" s="259">
        <v>8.5</v>
      </c>
      <c r="N1111" s="259"/>
      <c r="O1111" s="259">
        <v>28.86</v>
      </c>
    </row>
    <row r="1112" spans="1:15" x14ac:dyDescent="0.25">
      <c r="A1112" s="279"/>
      <c r="B1112" s="279"/>
      <c r="C1112" s="279"/>
      <c r="D1112" s="279"/>
      <c r="E1112" s="279"/>
      <c r="F1112" s="279" t="s">
        <v>464</v>
      </c>
      <c r="G1112" s="280">
        <v>43511</v>
      </c>
      <c r="H1112" s="279" t="s">
        <v>1442</v>
      </c>
      <c r="I1112" s="281"/>
      <c r="J1112" s="279" t="s">
        <v>1253</v>
      </c>
      <c r="K1112" s="279" t="s">
        <v>1254</v>
      </c>
      <c r="L1112" s="279" t="s">
        <v>327</v>
      </c>
      <c r="M1112" s="259">
        <v>8</v>
      </c>
      <c r="N1112" s="259"/>
      <c r="O1112" s="259">
        <v>36.86</v>
      </c>
    </row>
    <row r="1113" spans="1:15" x14ac:dyDescent="0.25">
      <c r="A1113" s="279"/>
      <c r="B1113" s="279"/>
      <c r="C1113" s="279"/>
      <c r="D1113" s="279"/>
      <c r="E1113" s="279"/>
      <c r="F1113" s="279" t="s">
        <v>464</v>
      </c>
      <c r="G1113" s="280">
        <v>43511</v>
      </c>
      <c r="H1113" s="279" t="s">
        <v>1442</v>
      </c>
      <c r="I1113" s="281"/>
      <c r="J1113" s="279" t="s">
        <v>1253</v>
      </c>
      <c r="K1113" s="279" t="s">
        <v>1254</v>
      </c>
      <c r="L1113" s="279" t="s">
        <v>327</v>
      </c>
      <c r="M1113" s="259">
        <v>2</v>
      </c>
      <c r="N1113" s="259"/>
      <c r="O1113" s="259">
        <v>38.86</v>
      </c>
    </row>
    <row r="1114" spans="1:15" x14ac:dyDescent="0.25">
      <c r="A1114" s="279"/>
      <c r="B1114" s="279"/>
      <c r="C1114" s="279"/>
      <c r="D1114" s="279"/>
      <c r="E1114" s="279"/>
      <c r="F1114" s="279" t="s">
        <v>464</v>
      </c>
      <c r="G1114" s="280">
        <v>43514</v>
      </c>
      <c r="H1114" s="279" t="s">
        <v>1442</v>
      </c>
      <c r="I1114" s="281"/>
      <c r="J1114" s="279" t="s">
        <v>1253</v>
      </c>
      <c r="K1114" s="279" t="s">
        <v>1459</v>
      </c>
      <c r="L1114" s="279" t="s">
        <v>327</v>
      </c>
      <c r="M1114" s="259">
        <v>3.21</v>
      </c>
      <c r="N1114" s="259"/>
      <c r="O1114" s="259">
        <v>42.07</v>
      </c>
    </row>
    <row r="1115" spans="1:15" x14ac:dyDescent="0.25">
      <c r="A1115" s="279"/>
      <c r="B1115" s="279"/>
      <c r="C1115" s="279"/>
      <c r="D1115" s="279"/>
      <c r="E1115" s="279"/>
      <c r="F1115" s="279" t="s">
        <v>464</v>
      </c>
      <c r="G1115" s="280">
        <v>43514</v>
      </c>
      <c r="H1115" s="279" t="s">
        <v>1442</v>
      </c>
      <c r="I1115" s="281"/>
      <c r="J1115" s="279" t="s">
        <v>1253</v>
      </c>
      <c r="K1115" s="279" t="s">
        <v>1459</v>
      </c>
      <c r="L1115" s="279" t="s">
        <v>327</v>
      </c>
      <c r="M1115" s="259">
        <v>13.5</v>
      </c>
      <c r="N1115" s="259"/>
      <c r="O1115" s="259">
        <v>55.57</v>
      </c>
    </row>
    <row r="1116" spans="1:15" ht="15.75" thickBot="1" x14ac:dyDescent="0.3">
      <c r="A1116" s="279"/>
      <c r="B1116" s="279"/>
      <c r="C1116" s="279"/>
      <c r="D1116" s="279"/>
      <c r="E1116" s="279"/>
      <c r="F1116" s="279" t="s">
        <v>386</v>
      </c>
      <c r="G1116" s="280">
        <v>43515</v>
      </c>
      <c r="H1116" s="279" t="s">
        <v>1063</v>
      </c>
      <c r="I1116" s="281"/>
      <c r="J1116" s="279" t="s">
        <v>1253</v>
      </c>
      <c r="K1116" s="279" t="s">
        <v>1254</v>
      </c>
      <c r="L1116" s="279" t="s">
        <v>294</v>
      </c>
      <c r="M1116" s="260">
        <v>2.5</v>
      </c>
      <c r="N1116" s="260"/>
      <c r="O1116" s="260">
        <v>58.07</v>
      </c>
    </row>
    <row r="1117" spans="1:15" x14ac:dyDescent="0.25">
      <c r="A1117" s="279"/>
      <c r="B1117" s="279"/>
      <c r="C1117" s="279"/>
      <c r="D1117" s="279" t="s">
        <v>802</v>
      </c>
      <c r="E1117" s="279"/>
      <c r="F1117" s="279"/>
      <c r="G1117" s="280"/>
      <c r="H1117" s="279"/>
      <c r="I1117" s="281"/>
      <c r="J1117" s="279"/>
      <c r="K1117" s="279"/>
      <c r="L1117" s="279"/>
      <c r="M1117" s="259">
        <f>ROUND(SUM(M1109:M1116),5)</f>
        <v>46.07</v>
      </c>
      <c r="N1117" s="259">
        <f>ROUND(SUM(N1109:N1116),5)</f>
        <v>0</v>
      </c>
      <c r="O1117" s="259">
        <f>O1116</f>
        <v>58.07</v>
      </c>
    </row>
    <row r="1118" spans="1:15" x14ac:dyDescent="0.25">
      <c r="A1118" s="258"/>
      <c r="B1118" s="258"/>
      <c r="C1118" s="258"/>
      <c r="D1118" s="258" t="s">
        <v>220</v>
      </c>
      <c r="E1118" s="258"/>
      <c r="F1118" s="258"/>
      <c r="G1118" s="276"/>
      <c r="H1118" s="258"/>
      <c r="I1118" s="277"/>
      <c r="J1118" s="258"/>
      <c r="K1118" s="258"/>
      <c r="L1118" s="258"/>
      <c r="M1118" s="278"/>
      <c r="N1118" s="278"/>
      <c r="O1118" s="278">
        <v>296.48</v>
      </c>
    </row>
    <row r="1119" spans="1:15" x14ac:dyDescent="0.25">
      <c r="A1119" s="279"/>
      <c r="B1119" s="279"/>
      <c r="C1119" s="279"/>
      <c r="D1119" s="279" t="s">
        <v>803</v>
      </c>
      <c r="E1119" s="279"/>
      <c r="F1119" s="279"/>
      <c r="G1119" s="280"/>
      <c r="H1119" s="279"/>
      <c r="I1119" s="281"/>
      <c r="J1119" s="279"/>
      <c r="K1119" s="279"/>
      <c r="L1119" s="279"/>
      <c r="M1119" s="259"/>
      <c r="N1119" s="259"/>
      <c r="O1119" s="259">
        <f>O1118</f>
        <v>296.48</v>
      </c>
    </row>
    <row r="1120" spans="1:15" x14ac:dyDescent="0.25">
      <c r="A1120" s="258"/>
      <c r="B1120" s="258"/>
      <c r="C1120" s="258"/>
      <c r="D1120" s="258" t="s">
        <v>221</v>
      </c>
      <c r="E1120" s="258"/>
      <c r="F1120" s="258"/>
      <c r="G1120" s="276"/>
      <c r="H1120" s="258"/>
      <c r="I1120" s="277"/>
      <c r="J1120" s="258"/>
      <c r="K1120" s="258"/>
      <c r="L1120" s="258"/>
      <c r="M1120" s="278"/>
      <c r="N1120" s="278"/>
      <c r="O1120" s="278">
        <v>0</v>
      </c>
    </row>
    <row r="1121" spans="1:15" x14ac:dyDescent="0.25">
      <c r="A1121" s="279"/>
      <c r="B1121" s="279"/>
      <c r="C1121" s="279"/>
      <c r="D1121" s="279"/>
      <c r="E1121" s="279"/>
      <c r="F1121" s="279" t="s">
        <v>464</v>
      </c>
      <c r="G1121" s="280">
        <v>43521</v>
      </c>
      <c r="H1121" s="279" t="s">
        <v>1442</v>
      </c>
      <c r="I1121" s="281"/>
      <c r="J1121" s="279" t="s">
        <v>1466</v>
      </c>
      <c r="K1121" s="279" t="s">
        <v>1467</v>
      </c>
      <c r="L1121" s="279" t="s">
        <v>327</v>
      </c>
      <c r="M1121" s="259">
        <v>20</v>
      </c>
      <c r="N1121" s="259"/>
      <c r="O1121" s="259">
        <v>20</v>
      </c>
    </row>
    <row r="1122" spans="1:15" x14ac:dyDescent="0.25">
      <c r="A1122" s="279"/>
      <c r="B1122" s="279"/>
      <c r="C1122" s="279"/>
      <c r="D1122" s="279"/>
      <c r="E1122" s="279"/>
      <c r="F1122" s="279" t="s">
        <v>461</v>
      </c>
      <c r="G1122" s="280">
        <v>43522</v>
      </c>
      <c r="H1122" s="279" t="s">
        <v>1210</v>
      </c>
      <c r="I1122" s="281"/>
      <c r="J1122" s="279" t="s">
        <v>1211</v>
      </c>
      <c r="K1122" s="279" t="s">
        <v>1421</v>
      </c>
      <c r="L1122" s="279" t="s">
        <v>324</v>
      </c>
      <c r="M1122" s="259">
        <v>305.36</v>
      </c>
      <c r="N1122" s="259"/>
      <c r="O1122" s="259">
        <v>325.36</v>
      </c>
    </row>
    <row r="1123" spans="1:15" x14ac:dyDescent="0.25">
      <c r="A1123" s="279"/>
      <c r="B1123" s="279"/>
      <c r="C1123" s="279"/>
      <c r="D1123" s="279"/>
      <c r="E1123" s="279"/>
      <c r="F1123" s="279" t="s">
        <v>386</v>
      </c>
      <c r="G1123" s="280">
        <v>43523</v>
      </c>
      <c r="H1123" s="279" t="s">
        <v>1063</v>
      </c>
      <c r="I1123" s="281"/>
      <c r="J1123" s="279" t="s">
        <v>1257</v>
      </c>
      <c r="K1123" s="279" t="s">
        <v>1258</v>
      </c>
      <c r="L1123" s="279" t="s">
        <v>294</v>
      </c>
      <c r="M1123" s="259">
        <v>10</v>
      </c>
      <c r="N1123" s="259"/>
      <c r="O1123" s="259">
        <v>335.36</v>
      </c>
    </row>
    <row r="1124" spans="1:15" ht="15.75" thickBot="1" x14ac:dyDescent="0.3">
      <c r="A1124" s="279"/>
      <c r="B1124" s="279"/>
      <c r="C1124" s="279"/>
      <c r="D1124" s="279"/>
      <c r="E1124" s="279"/>
      <c r="F1124" s="279" t="s">
        <v>464</v>
      </c>
      <c r="G1124" s="280">
        <v>43524</v>
      </c>
      <c r="H1124" s="279" t="s">
        <v>1442</v>
      </c>
      <c r="I1124" s="281"/>
      <c r="J1124" s="279" t="s">
        <v>1257</v>
      </c>
      <c r="K1124" s="279" t="s">
        <v>1258</v>
      </c>
      <c r="L1124" s="279" t="s">
        <v>327</v>
      </c>
      <c r="M1124" s="259">
        <v>10</v>
      </c>
      <c r="N1124" s="259"/>
      <c r="O1124" s="259">
        <v>345.36</v>
      </c>
    </row>
    <row r="1125" spans="1:15" ht="15.75" thickBot="1" x14ac:dyDescent="0.3">
      <c r="A1125" s="279"/>
      <c r="B1125" s="279"/>
      <c r="C1125" s="279"/>
      <c r="D1125" s="279" t="s">
        <v>804</v>
      </c>
      <c r="E1125" s="279"/>
      <c r="F1125" s="279"/>
      <c r="G1125" s="280"/>
      <c r="H1125" s="279"/>
      <c r="I1125" s="281"/>
      <c r="J1125" s="279"/>
      <c r="K1125" s="279"/>
      <c r="L1125" s="279"/>
      <c r="M1125" s="262">
        <f>ROUND(SUM(M1120:M1124),5)</f>
        <v>345.36</v>
      </c>
      <c r="N1125" s="262">
        <f>ROUND(SUM(N1120:N1124),5)</f>
        <v>0</v>
      </c>
      <c r="O1125" s="262">
        <f>O1124</f>
        <v>345.36</v>
      </c>
    </row>
    <row r="1126" spans="1:15" x14ac:dyDescent="0.25">
      <c r="A1126" s="279"/>
      <c r="B1126" s="279"/>
      <c r="C1126" s="279" t="s">
        <v>222</v>
      </c>
      <c r="D1126" s="279"/>
      <c r="E1126" s="279"/>
      <c r="F1126" s="279"/>
      <c r="G1126" s="280"/>
      <c r="H1126" s="279"/>
      <c r="I1126" s="281"/>
      <c r="J1126" s="279"/>
      <c r="K1126" s="279"/>
      <c r="L1126" s="279"/>
      <c r="M1126" s="259">
        <f>ROUND(M1097+M1099+M1108+M1117+M1119+M1125,5)</f>
        <v>4346.7</v>
      </c>
      <c r="N1126" s="259">
        <f>ROUND(N1097+N1099+N1108+N1117+N1119+N1125,5)</f>
        <v>0</v>
      </c>
      <c r="O1126" s="259">
        <f>ROUND(O1097+O1099+O1108+O1117+O1119+O1125,5)</f>
        <v>5435.18</v>
      </c>
    </row>
    <row r="1127" spans="1:15" x14ac:dyDescent="0.25">
      <c r="A1127" s="258"/>
      <c r="B1127" s="258"/>
      <c r="C1127" s="258" t="s">
        <v>223</v>
      </c>
      <c r="D1127" s="258"/>
      <c r="E1127" s="258"/>
      <c r="F1127" s="258"/>
      <c r="G1127" s="276"/>
      <c r="H1127" s="258"/>
      <c r="I1127" s="277"/>
      <c r="J1127" s="258"/>
      <c r="K1127" s="258"/>
      <c r="L1127" s="258"/>
      <c r="M1127" s="278"/>
      <c r="N1127" s="278"/>
      <c r="O1127" s="278">
        <v>972.43</v>
      </c>
    </row>
    <row r="1128" spans="1:15" x14ac:dyDescent="0.25">
      <c r="A1128" s="279"/>
      <c r="B1128" s="279"/>
      <c r="C1128" s="279"/>
      <c r="D1128" s="279"/>
      <c r="E1128" s="279"/>
      <c r="F1128" s="279" t="s">
        <v>461</v>
      </c>
      <c r="G1128" s="280">
        <v>43516</v>
      </c>
      <c r="H1128" s="279" t="s">
        <v>1200</v>
      </c>
      <c r="I1128" s="281"/>
      <c r="J1128" s="279" t="s">
        <v>359</v>
      </c>
      <c r="K1128" s="279" t="s">
        <v>1169</v>
      </c>
      <c r="L1128" s="279" t="s">
        <v>324</v>
      </c>
      <c r="M1128" s="259">
        <v>104.66</v>
      </c>
      <c r="N1128" s="259"/>
      <c r="O1128" s="259">
        <v>1077.0899999999999</v>
      </c>
    </row>
    <row r="1129" spans="1:15" ht="15.75" thickBot="1" x14ac:dyDescent="0.3">
      <c r="A1129" s="279"/>
      <c r="B1129" s="279"/>
      <c r="C1129" s="279"/>
      <c r="D1129" s="279"/>
      <c r="E1129" s="279"/>
      <c r="F1129" s="279" t="s">
        <v>461</v>
      </c>
      <c r="G1129" s="280">
        <v>43516</v>
      </c>
      <c r="H1129" s="279" t="s">
        <v>1201</v>
      </c>
      <c r="I1129" s="281"/>
      <c r="J1129" s="279" t="s">
        <v>359</v>
      </c>
      <c r="K1129" s="279" t="s">
        <v>1169</v>
      </c>
      <c r="L1129" s="279" t="s">
        <v>324</v>
      </c>
      <c r="M1129" s="260">
        <v>89.59</v>
      </c>
      <c r="N1129" s="260"/>
      <c r="O1129" s="260">
        <v>1166.68</v>
      </c>
    </row>
    <row r="1130" spans="1:15" x14ac:dyDescent="0.25">
      <c r="A1130" s="279"/>
      <c r="B1130" s="279"/>
      <c r="C1130" s="279" t="s">
        <v>805</v>
      </c>
      <c r="D1130" s="279"/>
      <c r="E1130" s="279"/>
      <c r="F1130" s="279"/>
      <c r="G1130" s="280"/>
      <c r="H1130" s="279"/>
      <c r="I1130" s="281"/>
      <c r="J1130" s="279"/>
      <c r="K1130" s="279"/>
      <c r="L1130" s="279"/>
      <c r="M1130" s="259">
        <f>ROUND(SUM(M1127:M1129),5)</f>
        <v>194.25</v>
      </c>
      <c r="N1130" s="259">
        <f>ROUND(SUM(N1127:N1129),5)</f>
        <v>0</v>
      </c>
      <c r="O1130" s="259">
        <f>O1129</f>
        <v>1166.68</v>
      </c>
    </row>
    <row r="1131" spans="1:15" x14ac:dyDescent="0.25">
      <c r="A1131" s="258"/>
      <c r="B1131" s="258"/>
      <c r="C1131" s="258" t="s">
        <v>224</v>
      </c>
      <c r="D1131" s="258"/>
      <c r="E1131" s="258"/>
      <c r="F1131" s="258"/>
      <c r="G1131" s="276"/>
      <c r="H1131" s="258"/>
      <c r="I1131" s="277"/>
      <c r="J1131" s="258"/>
      <c r="K1131" s="258"/>
      <c r="L1131" s="258"/>
      <c r="M1131" s="278"/>
      <c r="N1131" s="278"/>
      <c r="O1131" s="278">
        <v>0</v>
      </c>
    </row>
    <row r="1132" spans="1:15" x14ac:dyDescent="0.25">
      <c r="A1132" s="279"/>
      <c r="B1132" s="279"/>
      <c r="C1132" s="279" t="s">
        <v>806</v>
      </c>
      <c r="D1132" s="279"/>
      <c r="E1132" s="279"/>
      <c r="F1132" s="279"/>
      <c r="G1132" s="280"/>
      <c r="H1132" s="279"/>
      <c r="I1132" s="281"/>
      <c r="J1132" s="279"/>
      <c r="K1132" s="279"/>
      <c r="L1132" s="279"/>
      <c r="M1132" s="259"/>
      <c r="N1132" s="259"/>
      <c r="O1132" s="259">
        <f>O1131</f>
        <v>0</v>
      </c>
    </row>
    <row r="1133" spans="1:15" x14ac:dyDescent="0.25">
      <c r="A1133" s="258"/>
      <c r="B1133" s="258"/>
      <c r="C1133" s="258" t="s">
        <v>225</v>
      </c>
      <c r="D1133" s="258"/>
      <c r="E1133" s="258"/>
      <c r="F1133" s="258"/>
      <c r="G1133" s="276"/>
      <c r="H1133" s="258"/>
      <c r="I1133" s="277"/>
      <c r="J1133" s="258"/>
      <c r="K1133" s="258"/>
      <c r="L1133" s="258"/>
      <c r="M1133" s="278"/>
      <c r="N1133" s="278"/>
      <c r="O1133" s="278">
        <v>1436</v>
      </c>
    </row>
    <row r="1134" spans="1:15" x14ac:dyDescent="0.25">
      <c r="A1134" s="279"/>
      <c r="B1134" s="279"/>
      <c r="C1134" s="279" t="s">
        <v>807</v>
      </c>
      <c r="D1134" s="279"/>
      <c r="E1134" s="279"/>
      <c r="F1134" s="279"/>
      <c r="G1134" s="280"/>
      <c r="H1134" s="279"/>
      <c r="I1134" s="281"/>
      <c r="J1134" s="279"/>
      <c r="K1134" s="279"/>
      <c r="L1134" s="279"/>
      <c r="M1134" s="259"/>
      <c r="N1134" s="259"/>
      <c r="O1134" s="259">
        <f>O1133</f>
        <v>1436</v>
      </c>
    </row>
    <row r="1135" spans="1:15" x14ac:dyDescent="0.25">
      <c r="A1135" s="258"/>
      <c r="B1135" s="258"/>
      <c r="C1135" s="258" t="s">
        <v>226</v>
      </c>
      <c r="D1135" s="258"/>
      <c r="E1135" s="258"/>
      <c r="F1135" s="258"/>
      <c r="G1135" s="276"/>
      <c r="H1135" s="258"/>
      <c r="I1135" s="277"/>
      <c r="J1135" s="258"/>
      <c r="K1135" s="258"/>
      <c r="L1135" s="258"/>
      <c r="M1135" s="278"/>
      <c r="N1135" s="278"/>
      <c r="O1135" s="278">
        <v>24190.49</v>
      </c>
    </row>
    <row r="1136" spans="1:15" x14ac:dyDescent="0.25">
      <c r="A1136" s="258"/>
      <c r="B1136" s="258"/>
      <c r="C1136" s="258"/>
      <c r="D1136" s="258" t="s">
        <v>227</v>
      </c>
      <c r="E1136" s="258"/>
      <c r="F1136" s="258"/>
      <c r="G1136" s="276"/>
      <c r="H1136" s="258"/>
      <c r="I1136" s="277"/>
      <c r="J1136" s="258"/>
      <c r="K1136" s="258"/>
      <c r="L1136" s="258"/>
      <c r="M1136" s="278"/>
      <c r="N1136" s="278"/>
      <c r="O1136" s="278">
        <v>285.75</v>
      </c>
    </row>
    <row r="1137" spans="1:15" x14ac:dyDescent="0.25">
      <c r="A1137" s="279"/>
      <c r="B1137" s="279"/>
      <c r="C1137" s="279"/>
      <c r="D1137" s="279" t="s">
        <v>808</v>
      </c>
      <c r="E1137" s="279"/>
      <c r="F1137" s="279"/>
      <c r="G1137" s="280"/>
      <c r="H1137" s="279"/>
      <c r="I1137" s="281"/>
      <c r="J1137" s="279"/>
      <c r="K1137" s="279"/>
      <c r="L1137" s="279"/>
      <c r="M1137" s="259"/>
      <c r="N1137" s="259"/>
      <c r="O1137" s="259">
        <f>O1136</f>
        <v>285.75</v>
      </c>
    </row>
    <row r="1138" spans="1:15" x14ac:dyDescent="0.25">
      <c r="A1138" s="258"/>
      <c r="B1138" s="258"/>
      <c r="C1138" s="258"/>
      <c r="D1138" s="258" t="s">
        <v>228</v>
      </c>
      <c r="E1138" s="258"/>
      <c r="F1138" s="258"/>
      <c r="G1138" s="276"/>
      <c r="H1138" s="258"/>
      <c r="I1138" s="277"/>
      <c r="J1138" s="258"/>
      <c r="K1138" s="258"/>
      <c r="L1138" s="258"/>
      <c r="M1138" s="278"/>
      <c r="N1138" s="278"/>
      <c r="O1138" s="278">
        <v>23904.74</v>
      </c>
    </row>
    <row r="1139" spans="1:15" ht="15.75" thickBot="1" x14ac:dyDescent="0.3">
      <c r="A1139" s="249"/>
      <c r="B1139" s="249"/>
      <c r="C1139" s="249"/>
      <c r="D1139" s="249"/>
      <c r="E1139" s="279"/>
      <c r="F1139" s="279" t="s">
        <v>461</v>
      </c>
      <c r="G1139" s="280">
        <v>43511</v>
      </c>
      <c r="H1139" s="279" t="s">
        <v>1198</v>
      </c>
      <c r="I1139" s="281"/>
      <c r="J1139" s="279" t="s">
        <v>229</v>
      </c>
      <c r="K1139" s="279" t="s">
        <v>1512</v>
      </c>
      <c r="L1139" s="279" t="s">
        <v>324</v>
      </c>
      <c r="M1139" s="259">
        <v>3382.37</v>
      </c>
      <c r="N1139" s="259"/>
      <c r="O1139" s="259">
        <v>27287.11</v>
      </c>
    </row>
    <row r="1140" spans="1:15" ht="15.75" thickBot="1" x14ac:dyDescent="0.3">
      <c r="A1140" s="279"/>
      <c r="B1140" s="279"/>
      <c r="C1140" s="279"/>
      <c r="D1140" s="279" t="s">
        <v>809</v>
      </c>
      <c r="E1140" s="279"/>
      <c r="F1140" s="279"/>
      <c r="G1140" s="280"/>
      <c r="H1140" s="279"/>
      <c r="I1140" s="281"/>
      <c r="J1140" s="279"/>
      <c r="K1140" s="279"/>
      <c r="L1140" s="279"/>
      <c r="M1140" s="262">
        <f>ROUND(SUM(M1138:M1139),5)</f>
        <v>3382.37</v>
      </c>
      <c r="N1140" s="262">
        <f>ROUND(SUM(N1138:N1139),5)</f>
        <v>0</v>
      </c>
      <c r="O1140" s="262">
        <f>O1139</f>
        <v>27287.11</v>
      </c>
    </row>
    <row r="1141" spans="1:15" x14ac:dyDescent="0.25">
      <c r="A1141" s="279"/>
      <c r="B1141" s="279"/>
      <c r="C1141" s="279" t="s">
        <v>230</v>
      </c>
      <c r="D1141" s="279"/>
      <c r="E1141" s="279"/>
      <c r="F1141" s="279"/>
      <c r="G1141" s="280"/>
      <c r="H1141" s="279"/>
      <c r="I1141" s="281"/>
      <c r="J1141" s="279"/>
      <c r="K1141" s="279"/>
      <c r="L1141" s="279"/>
      <c r="M1141" s="259">
        <f>ROUND(M1137+M1140,5)</f>
        <v>3382.37</v>
      </c>
      <c r="N1141" s="259">
        <f>ROUND(N1137+N1140,5)</f>
        <v>0</v>
      </c>
      <c r="O1141" s="259">
        <f>ROUND(O1137+O1140,5)</f>
        <v>27572.86</v>
      </c>
    </row>
    <row r="1142" spans="1:15" x14ac:dyDescent="0.25">
      <c r="A1142" s="258"/>
      <c r="B1142" s="258"/>
      <c r="C1142" s="258" t="s">
        <v>231</v>
      </c>
      <c r="D1142" s="258"/>
      <c r="E1142" s="258"/>
      <c r="F1142" s="258"/>
      <c r="G1142" s="276"/>
      <c r="H1142" s="258"/>
      <c r="I1142" s="277"/>
      <c r="J1142" s="258"/>
      <c r="K1142" s="258"/>
      <c r="L1142" s="258"/>
      <c r="M1142" s="278"/>
      <c r="N1142" s="278"/>
      <c r="O1142" s="278">
        <v>0</v>
      </c>
    </row>
    <row r="1143" spans="1:15" x14ac:dyDescent="0.25">
      <c r="A1143" s="279"/>
      <c r="B1143" s="279"/>
      <c r="C1143" s="279" t="s">
        <v>810</v>
      </c>
      <c r="D1143" s="279"/>
      <c r="E1143" s="279"/>
      <c r="F1143" s="279"/>
      <c r="G1143" s="280"/>
      <c r="H1143" s="279"/>
      <c r="I1143" s="281"/>
      <c r="J1143" s="279"/>
      <c r="K1143" s="279"/>
      <c r="L1143" s="279"/>
      <c r="M1143" s="259"/>
      <c r="N1143" s="259"/>
      <c r="O1143" s="259">
        <f>O1142</f>
        <v>0</v>
      </c>
    </row>
    <row r="1144" spans="1:15" x14ac:dyDescent="0.25">
      <c r="A1144" s="258"/>
      <c r="B1144" s="258"/>
      <c r="C1144" s="258" t="s">
        <v>232</v>
      </c>
      <c r="D1144" s="258"/>
      <c r="E1144" s="258"/>
      <c r="F1144" s="258"/>
      <c r="G1144" s="276"/>
      <c r="H1144" s="258"/>
      <c r="I1144" s="277"/>
      <c r="J1144" s="258"/>
      <c r="K1144" s="258"/>
      <c r="L1144" s="258"/>
      <c r="M1144" s="278"/>
      <c r="N1144" s="278"/>
      <c r="O1144" s="278">
        <v>11520.21</v>
      </c>
    </row>
    <row r="1145" spans="1:15" x14ac:dyDescent="0.25">
      <c r="A1145" s="279"/>
      <c r="B1145" s="279"/>
      <c r="C1145" s="279"/>
      <c r="D1145" s="279"/>
      <c r="E1145" s="279"/>
      <c r="F1145" s="279" t="s">
        <v>461</v>
      </c>
      <c r="G1145" s="280">
        <v>43497</v>
      </c>
      <c r="H1145" s="279" t="s">
        <v>1350</v>
      </c>
      <c r="I1145" s="281"/>
      <c r="J1145" s="279" t="s">
        <v>1211</v>
      </c>
      <c r="K1145" s="279" t="s">
        <v>1351</v>
      </c>
      <c r="L1145" s="279" t="s">
        <v>324</v>
      </c>
      <c r="M1145" s="259">
        <v>369</v>
      </c>
      <c r="N1145" s="259"/>
      <c r="O1145" s="259">
        <v>11889.21</v>
      </c>
    </row>
    <row r="1146" spans="1:15" x14ac:dyDescent="0.25">
      <c r="A1146" s="279"/>
      <c r="B1146" s="279"/>
      <c r="C1146" s="279"/>
      <c r="D1146" s="279"/>
      <c r="E1146" s="279"/>
      <c r="F1146" s="279" t="s">
        <v>386</v>
      </c>
      <c r="G1146" s="280">
        <v>43500</v>
      </c>
      <c r="H1146" s="279" t="s">
        <v>1063</v>
      </c>
      <c r="I1146" s="281"/>
      <c r="J1146" s="279" t="s">
        <v>1094</v>
      </c>
      <c r="K1146" s="279" t="s">
        <v>1251</v>
      </c>
      <c r="L1146" s="279" t="s">
        <v>294</v>
      </c>
      <c r="M1146" s="259">
        <v>53.88</v>
      </c>
      <c r="N1146" s="259"/>
      <c r="O1146" s="259">
        <v>11943.09</v>
      </c>
    </row>
    <row r="1147" spans="1:15" x14ac:dyDescent="0.25">
      <c r="A1147" s="279"/>
      <c r="B1147" s="279"/>
      <c r="C1147" s="279"/>
      <c r="D1147" s="279"/>
      <c r="E1147" s="279"/>
      <c r="F1147" s="279" t="s">
        <v>464</v>
      </c>
      <c r="G1147" s="280">
        <v>43501</v>
      </c>
      <c r="H1147" s="279" t="s">
        <v>1039</v>
      </c>
      <c r="I1147" s="281"/>
      <c r="J1147" s="279" t="s">
        <v>1066</v>
      </c>
      <c r="K1147" s="279" t="s">
        <v>1251</v>
      </c>
      <c r="L1147" s="279" t="s">
        <v>327</v>
      </c>
      <c r="M1147" s="259">
        <v>99.1</v>
      </c>
      <c r="N1147" s="259"/>
      <c r="O1147" s="259">
        <v>12042.19</v>
      </c>
    </row>
    <row r="1148" spans="1:15" x14ac:dyDescent="0.25">
      <c r="A1148" s="279"/>
      <c r="B1148" s="279"/>
      <c r="C1148" s="279"/>
      <c r="D1148" s="279"/>
      <c r="E1148" s="279"/>
      <c r="F1148" s="279" t="s">
        <v>464</v>
      </c>
      <c r="G1148" s="280">
        <v>43502</v>
      </c>
      <c r="H1148" s="279" t="s">
        <v>1039</v>
      </c>
      <c r="I1148" s="281"/>
      <c r="J1148" s="279" t="s">
        <v>1066</v>
      </c>
      <c r="K1148" s="279" t="s">
        <v>1439</v>
      </c>
      <c r="L1148" s="279" t="s">
        <v>327</v>
      </c>
      <c r="M1148" s="259">
        <v>35.9</v>
      </c>
      <c r="N1148" s="259"/>
      <c r="O1148" s="259">
        <v>12078.09</v>
      </c>
    </row>
    <row r="1149" spans="1:15" x14ac:dyDescent="0.25">
      <c r="A1149" s="279"/>
      <c r="B1149" s="279"/>
      <c r="C1149" s="279"/>
      <c r="D1149" s="279"/>
      <c r="E1149" s="279"/>
      <c r="F1149" s="279" t="s">
        <v>464</v>
      </c>
      <c r="G1149" s="280">
        <v>43503</v>
      </c>
      <c r="H1149" s="279" t="s">
        <v>1039</v>
      </c>
      <c r="I1149" s="281"/>
      <c r="J1149" s="279" t="s">
        <v>466</v>
      </c>
      <c r="K1149" s="279" t="s">
        <v>1440</v>
      </c>
      <c r="L1149" s="279" t="s">
        <v>327</v>
      </c>
      <c r="M1149" s="259">
        <v>234</v>
      </c>
      <c r="N1149" s="259"/>
      <c r="O1149" s="259">
        <v>12312.09</v>
      </c>
    </row>
    <row r="1150" spans="1:15" x14ac:dyDescent="0.25">
      <c r="A1150" s="279"/>
      <c r="B1150" s="279"/>
      <c r="C1150" s="279"/>
      <c r="D1150" s="279"/>
      <c r="E1150" s="279"/>
      <c r="F1150" s="279" t="s">
        <v>1105</v>
      </c>
      <c r="G1150" s="280">
        <v>43503</v>
      </c>
      <c r="H1150" s="279" t="s">
        <v>1039</v>
      </c>
      <c r="I1150" s="281"/>
      <c r="J1150" s="279" t="s">
        <v>466</v>
      </c>
      <c r="K1150" s="279" t="s">
        <v>1441</v>
      </c>
      <c r="L1150" s="279" t="s">
        <v>327</v>
      </c>
      <c r="M1150" s="259"/>
      <c r="N1150" s="259">
        <v>189.99</v>
      </c>
      <c r="O1150" s="259">
        <v>12122.1</v>
      </c>
    </row>
    <row r="1151" spans="1:15" x14ac:dyDescent="0.25">
      <c r="A1151" s="279"/>
      <c r="B1151" s="279"/>
      <c r="C1151" s="279"/>
      <c r="D1151" s="279"/>
      <c r="E1151" s="279"/>
      <c r="F1151" s="279" t="s">
        <v>464</v>
      </c>
      <c r="G1151" s="280">
        <v>43503</v>
      </c>
      <c r="H1151" s="279" t="s">
        <v>1442</v>
      </c>
      <c r="I1151" s="281"/>
      <c r="J1151" s="279" t="s">
        <v>1443</v>
      </c>
      <c r="K1151" s="279" t="s">
        <v>1440</v>
      </c>
      <c r="L1151" s="279" t="s">
        <v>327</v>
      </c>
      <c r="M1151" s="259">
        <v>74.16</v>
      </c>
      <c r="N1151" s="259"/>
      <c r="O1151" s="259">
        <v>12196.26</v>
      </c>
    </row>
    <row r="1152" spans="1:15" x14ac:dyDescent="0.25">
      <c r="A1152" s="279"/>
      <c r="B1152" s="279"/>
      <c r="C1152" s="279"/>
      <c r="D1152" s="279"/>
      <c r="E1152" s="279"/>
      <c r="F1152" s="279" t="s">
        <v>464</v>
      </c>
      <c r="G1152" s="280">
        <v>43504</v>
      </c>
      <c r="H1152" s="279" t="s">
        <v>1442</v>
      </c>
      <c r="I1152" s="281"/>
      <c r="J1152" s="279" t="s">
        <v>1445</v>
      </c>
      <c r="K1152" s="279" t="s">
        <v>1446</v>
      </c>
      <c r="L1152" s="279" t="s">
        <v>327</v>
      </c>
      <c r="M1152" s="259">
        <v>36.369999999999997</v>
      </c>
      <c r="N1152" s="259"/>
      <c r="O1152" s="259">
        <v>12232.63</v>
      </c>
    </row>
    <row r="1153" spans="1:15" x14ac:dyDescent="0.25">
      <c r="A1153" s="279"/>
      <c r="B1153" s="279"/>
      <c r="C1153" s="279"/>
      <c r="D1153" s="279"/>
      <c r="E1153" s="279"/>
      <c r="F1153" s="279" t="s">
        <v>464</v>
      </c>
      <c r="G1153" s="280">
        <v>43504</v>
      </c>
      <c r="H1153" s="279" t="s">
        <v>1442</v>
      </c>
      <c r="I1153" s="281"/>
      <c r="J1153" s="279" t="s">
        <v>1448</v>
      </c>
      <c r="K1153" s="279" t="s">
        <v>1446</v>
      </c>
      <c r="L1153" s="279" t="s">
        <v>327</v>
      </c>
      <c r="M1153" s="259">
        <v>47.79</v>
      </c>
      <c r="N1153" s="259"/>
      <c r="O1153" s="259">
        <v>12280.42</v>
      </c>
    </row>
    <row r="1154" spans="1:15" x14ac:dyDescent="0.25">
      <c r="A1154" s="279"/>
      <c r="B1154" s="279"/>
      <c r="C1154" s="279"/>
      <c r="D1154" s="279"/>
      <c r="E1154" s="279"/>
      <c r="F1154" s="279" t="s">
        <v>464</v>
      </c>
      <c r="G1154" s="280">
        <v>43504</v>
      </c>
      <c r="H1154" s="279" t="s">
        <v>1442</v>
      </c>
      <c r="I1154" s="281"/>
      <c r="J1154" s="279" t="s">
        <v>1449</v>
      </c>
      <c r="K1154" s="279" t="s">
        <v>1446</v>
      </c>
      <c r="L1154" s="279" t="s">
        <v>327</v>
      </c>
      <c r="M1154" s="259">
        <v>83.02</v>
      </c>
      <c r="N1154" s="259"/>
      <c r="O1154" s="259">
        <v>12363.44</v>
      </c>
    </row>
    <row r="1155" spans="1:15" x14ac:dyDescent="0.25">
      <c r="A1155" s="279"/>
      <c r="B1155" s="279"/>
      <c r="C1155" s="279"/>
      <c r="D1155" s="279"/>
      <c r="E1155" s="279"/>
      <c r="F1155" s="279" t="s">
        <v>464</v>
      </c>
      <c r="G1155" s="280">
        <v>43507</v>
      </c>
      <c r="H1155" s="279" t="s">
        <v>1442</v>
      </c>
      <c r="I1155" s="281"/>
      <c r="J1155" s="279" t="s">
        <v>1445</v>
      </c>
      <c r="K1155" s="279" t="s">
        <v>1450</v>
      </c>
      <c r="L1155" s="279" t="s">
        <v>327</v>
      </c>
      <c r="M1155" s="259">
        <v>13.91</v>
      </c>
      <c r="N1155" s="259"/>
      <c r="O1155" s="259">
        <v>12377.35</v>
      </c>
    </row>
    <row r="1156" spans="1:15" x14ac:dyDescent="0.25">
      <c r="A1156" s="279"/>
      <c r="B1156" s="279"/>
      <c r="C1156" s="279"/>
      <c r="D1156" s="279"/>
      <c r="E1156" s="279"/>
      <c r="F1156" s="279" t="s">
        <v>464</v>
      </c>
      <c r="G1156" s="280">
        <v>43511</v>
      </c>
      <c r="H1156" s="279" t="s">
        <v>1039</v>
      </c>
      <c r="I1156" s="281"/>
      <c r="J1156" s="279" t="s">
        <v>466</v>
      </c>
      <c r="K1156" s="279" t="s">
        <v>1455</v>
      </c>
      <c r="L1156" s="279" t="s">
        <v>327</v>
      </c>
      <c r="M1156" s="259">
        <v>127.06</v>
      </c>
      <c r="N1156" s="259"/>
      <c r="O1156" s="259">
        <v>12504.41</v>
      </c>
    </row>
    <row r="1157" spans="1:15" x14ac:dyDescent="0.25">
      <c r="A1157" s="279"/>
      <c r="B1157" s="279"/>
      <c r="C1157" s="279"/>
      <c r="D1157" s="279"/>
      <c r="E1157" s="279"/>
      <c r="F1157" s="279" t="s">
        <v>464</v>
      </c>
      <c r="G1157" s="280">
        <v>43511</v>
      </c>
      <c r="H1157" s="279" t="s">
        <v>1039</v>
      </c>
      <c r="I1157" s="281"/>
      <c r="J1157" s="279" t="s">
        <v>466</v>
      </c>
      <c r="K1157" s="279" t="s">
        <v>1455</v>
      </c>
      <c r="L1157" s="279" t="s">
        <v>327</v>
      </c>
      <c r="M1157" s="259">
        <v>79.989999999999995</v>
      </c>
      <c r="N1157" s="259"/>
      <c r="O1157" s="259">
        <v>12584.4</v>
      </c>
    </row>
    <row r="1158" spans="1:15" x14ac:dyDescent="0.25">
      <c r="A1158" s="279"/>
      <c r="B1158" s="279"/>
      <c r="C1158" s="279"/>
      <c r="D1158" s="279"/>
      <c r="E1158" s="279"/>
      <c r="F1158" s="279" t="s">
        <v>464</v>
      </c>
      <c r="G1158" s="280">
        <v>43521</v>
      </c>
      <c r="H1158" s="279" t="s">
        <v>1442</v>
      </c>
      <c r="I1158" s="281"/>
      <c r="J1158" s="279" t="s">
        <v>1094</v>
      </c>
      <c r="K1158" s="279" t="s">
        <v>1465</v>
      </c>
      <c r="L1158" s="279" t="s">
        <v>327</v>
      </c>
      <c r="M1158" s="259">
        <v>45.23</v>
      </c>
      <c r="N1158" s="259"/>
      <c r="O1158" s="259">
        <v>12629.63</v>
      </c>
    </row>
    <row r="1159" spans="1:15" x14ac:dyDescent="0.25">
      <c r="A1159" s="279"/>
      <c r="B1159" s="279"/>
      <c r="C1159" s="279"/>
      <c r="D1159" s="279"/>
      <c r="E1159" s="279"/>
      <c r="F1159" s="279" t="s">
        <v>464</v>
      </c>
      <c r="G1159" s="280">
        <v>43523</v>
      </c>
      <c r="H1159" s="279" t="s">
        <v>1039</v>
      </c>
      <c r="I1159" s="281"/>
      <c r="J1159" s="279" t="s">
        <v>1066</v>
      </c>
      <c r="K1159" s="279" t="s">
        <v>1468</v>
      </c>
      <c r="L1159" s="279" t="s">
        <v>327</v>
      </c>
      <c r="M1159" s="259">
        <v>220.24</v>
      </c>
      <c r="N1159" s="259"/>
      <c r="O1159" s="259">
        <v>12849.87</v>
      </c>
    </row>
    <row r="1160" spans="1:15" ht="15.75" thickBot="1" x14ac:dyDescent="0.3">
      <c r="A1160" s="279"/>
      <c r="B1160" s="279"/>
      <c r="C1160" s="279"/>
      <c r="D1160" s="279"/>
      <c r="E1160" s="279"/>
      <c r="F1160" s="279" t="s">
        <v>464</v>
      </c>
      <c r="G1160" s="280">
        <v>43524</v>
      </c>
      <c r="H1160" s="279" t="s">
        <v>1039</v>
      </c>
      <c r="I1160" s="281"/>
      <c r="J1160" s="279" t="s">
        <v>1066</v>
      </c>
      <c r="K1160" s="279" t="s">
        <v>1469</v>
      </c>
      <c r="L1160" s="279" t="s">
        <v>327</v>
      </c>
      <c r="M1160" s="260">
        <v>97.54</v>
      </c>
      <c r="N1160" s="260"/>
      <c r="O1160" s="260">
        <v>12947.41</v>
      </c>
    </row>
    <row r="1161" spans="1:15" x14ac:dyDescent="0.25">
      <c r="A1161" s="279"/>
      <c r="B1161" s="279"/>
      <c r="C1161" s="279" t="s">
        <v>811</v>
      </c>
      <c r="D1161" s="279"/>
      <c r="E1161" s="279"/>
      <c r="F1161" s="279"/>
      <c r="G1161" s="280"/>
      <c r="H1161" s="279"/>
      <c r="I1161" s="281"/>
      <c r="J1161" s="279"/>
      <c r="K1161" s="279"/>
      <c r="L1161" s="279"/>
      <c r="M1161" s="259">
        <f>ROUND(SUM(M1144:M1160),5)</f>
        <v>1617.19</v>
      </c>
      <c r="N1161" s="259">
        <f>ROUND(SUM(N1144:N1160),5)</f>
        <v>189.99</v>
      </c>
      <c r="O1161" s="259">
        <f>O1160</f>
        <v>12947.41</v>
      </c>
    </row>
    <row r="1162" spans="1:15" x14ac:dyDescent="0.25">
      <c r="A1162" s="258"/>
      <c r="B1162" s="258"/>
      <c r="C1162" s="258" t="s">
        <v>233</v>
      </c>
      <c r="D1162" s="258"/>
      <c r="E1162" s="258"/>
      <c r="F1162" s="258"/>
      <c r="G1162" s="276"/>
      <c r="H1162" s="258"/>
      <c r="I1162" s="277"/>
      <c r="J1162" s="258"/>
      <c r="K1162" s="258"/>
      <c r="L1162" s="258"/>
      <c r="M1162" s="278"/>
      <c r="N1162" s="278"/>
      <c r="O1162" s="278">
        <v>3257.55</v>
      </c>
    </row>
    <row r="1163" spans="1:15" ht="15.75" thickBot="1" x14ac:dyDescent="0.3">
      <c r="A1163" s="249"/>
      <c r="B1163" s="249"/>
      <c r="C1163" s="249"/>
      <c r="D1163" s="249"/>
      <c r="E1163" s="279"/>
      <c r="F1163" s="279" t="s">
        <v>461</v>
      </c>
      <c r="G1163" s="280">
        <v>43504</v>
      </c>
      <c r="H1163" s="279" t="s">
        <v>1383</v>
      </c>
      <c r="I1163" s="281"/>
      <c r="J1163" s="279" t="s">
        <v>1156</v>
      </c>
      <c r="K1163" s="279" t="s">
        <v>1513</v>
      </c>
      <c r="L1163" s="279" t="s">
        <v>324</v>
      </c>
      <c r="M1163" s="260">
        <v>1013</v>
      </c>
      <c r="N1163" s="260"/>
      <c r="O1163" s="260">
        <v>4270.55</v>
      </c>
    </row>
    <row r="1164" spans="1:15" x14ac:dyDescent="0.25">
      <c r="A1164" s="279"/>
      <c r="B1164" s="279"/>
      <c r="C1164" s="279" t="s">
        <v>812</v>
      </c>
      <c r="D1164" s="279"/>
      <c r="E1164" s="279"/>
      <c r="F1164" s="279"/>
      <c r="G1164" s="280"/>
      <c r="H1164" s="279"/>
      <c r="I1164" s="281"/>
      <c r="J1164" s="279"/>
      <c r="K1164" s="279"/>
      <c r="L1164" s="279"/>
      <c r="M1164" s="259">
        <f>ROUND(SUM(M1162:M1163),5)</f>
        <v>1013</v>
      </c>
      <c r="N1164" s="259">
        <f>ROUND(SUM(N1162:N1163),5)</f>
        <v>0</v>
      </c>
      <c r="O1164" s="259">
        <f>O1163</f>
        <v>4270.55</v>
      </c>
    </row>
    <row r="1165" spans="1:15" x14ac:dyDescent="0.25">
      <c r="A1165" s="258"/>
      <c r="B1165" s="258"/>
      <c r="C1165" s="258" t="s">
        <v>234</v>
      </c>
      <c r="D1165" s="258"/>
      <c r="E1165" s="258"/>
      <c r="F1165" s="258"/>
      <c r="G1165" s="276"/>
      <c r="H1165" s="258"/>
      <c r="I1165" s="277"/>
      <c r="J1165" s="258"/>
      <c r="K1165" s="258"/>
      <c r="L1165" s="258"/>
      <c r="M1165" s="278"/>
      <c r="N1165" s="278"/>
      <c r="O1165" s="278">
        <v>8428.74</v>
      </c>
    </row>
    <row r="1166" spans="1:15" x14ac:dyDescent="0.25">
      <c r="A1166" s="279"/>
      <c r="B1166" s="279"/>
      <c r="C1166" s="279"/>
      <c r="D1166" s="279"/>
      <c r="E1166" s="279"/>
      <c r="F1166" s="279" t="s">
        <v>386</v>
      </c>
      <c r="G1166" s="280">
        <v>43500</v>
      </c>
      <c r="H1166" s="279" t="s">
        <v>1062</v>
      </c>
      <c r="I1166" s="281"/>
      <c r="J1166" s="279" t="s">
        <v>395</v>
      </c>
      <c r="K1166" s="279" t="s">
        <v>1250</v>
      </c>
      <c r="L1166" s="279" t="s">
        <v>294</v>
      </c>
      <c r="M1166" s="259">
        <v>11.25</v>
      </c>
      <c r="N1166" s="259"/>
      <c r="O1166" s="259">
        <v>8439.99</v>
      </c>
    </row>
    <row r="1167" spans="1:15" ht="15.75" thickBot="1" x14ac:dyDescent="0.3">
      <c r="A1167" s="279"/>
      <c r="B1167" s="279"/>
      <c r="C1167" s="279"/>
      <c r="D1167" s="279"/>
      <c r="E1167" s="279"/>
      <c r="F1167" s="279" t="s">
        <v>461</v>
      </c>
      <c r="G1167" s="280">
        <v>43524</v>
      </c>
      <c r="H1167" s="279" t="s">
        <v>1203</v>
      </c>
      <c r="I1167" s="281"/>
      <c r="J1167" s="279" t="s">
        <v>1204</v>
      </c>
      <c r="K1167" s="279" t="s">
        <v>1514</v>
      </c>
      <c r="L1167" s="279" t="s">
        <v>324</v>
      </c>
      <c r="M1167" s="260">
        <v>250</v>
      </c>
      <c r="N1167" s="260"/>
      <c r="O1167" s="260">
        <v>8689.99</v>
      </c>
    </row>
    <row r="1168" spans="1:15" x14ac:dyDescent="0.25">
      <c r="A1168" s="279"/>
      <c r="B1168" s="279"/>
      <c r="C1168" s="279" t="s">
        <v>813</v>
      </c>
      <c r="D1168" s="279"/>
      <c r="E1168" s="279"/>
      <c r="F1168" s="279"/>
      <c r="G1168" s="280"/>
      <c r="H1168" s="279"/>
      <c r="I1168" s="281"/>
      <c r="J1168" s="279"/>
      <c r="K1168" s="279"/>
      <c r="L1168" s="279"/>
      <c r="M1168" s="259">
        <f>ROUND(SUM(M1165:M1167),5)</f>
        <v>261.25</v>
      </c>
      <c r="N1168" s="259">
        <f>ROUND(SUM(N1165:N1167),5)</f>
        <v>0</v>
      </c>
      <c r="O1168" s="259">
        <f>O1167</f>
        <v>8689.99</v>
      </c>
    </row>
    <row r="1169" spans="1:15" x14ac:dyDescent="0.25">
      <c r="A1169" s="258"/>
      <c r="B1169" s="258"/>
      <c r="C1169" s="258" t="s">
        <v>235</v>
      </c>
      <c r="D1169" s="258"/>
      <c r="E1169" s="258"/>
      <c r="F1169" s="258"/>
      <c r="G1169" s="276"/>
      <c r="H1169" s="258"/>
      <c r="I1169" s="277"/>
      <c r="J1169" s="258"/>
      <c r="K1169" s="258"/>
      <c r="L1169" s="258"/>
      <c r="M1169" s="278"/>
      <c r="N1169" s="278"/>
      <c r="O1169" s="278">
        <v>0</v>
      </c>
    </row>
    <row r="1170" spans="1:15" x14ac:dyDescent="0.25">
      <c r="A1170" s="279"/>
      <c r="B1170" s="279"/>
      <c r="C1170" s="279" t="s">
        <v>814</v>
      </c>
      <c r="D1170" s="279"/>
      <c r="E1170" s="279"/>
      <c r="F1170" s="279"/>
      <c r="G1170" s="280"/>
      <c r="H1170" s="279"/>
      <c r="I1170" s="281"/>
      <c r="J1170" s="279"/>
      <c r="K1170" s="279"/>
      <c r="L1170" s="279"/>
      <c r="M1170" s="259"/>
      <c r="N1170" s="259"/>
      <c r="O1170" s="259">
        <f>O1169</f>
        <v>0</v>
      </c>
    </row>
    <row r="1171" spans="1:15" x14ac:dyDescent="0.25">
      <c r="A1171" s="258"/>
      <c r="B1171" s="258"/>
      <c r="C1171" s="258" t="s">
        <v>236</v>
      </c>
      <c r="D1171" s="258"/>
      <c r="E1171" s="258"/>
      <c r="F1171" s="258"/>
      <c r="G1171" s="276"/>
      <c r="H1171" s="258"/>
      <c r="I1171" s="277"/>
      <c r="J1171" s="258"/>
      <c r="K1171" s="258"/>
      <c r="L1171" s="258"/>
      <c r="M1171" s="278"/>
      <c r="N1171" s="278"/>
      <c r="O1171" s="278">
        <v>15473.1</v>
      </c>
    </row>
    <row r="1172" spans="1:15" x14ac:dyDescent="0.25">
      <c r="A1172" s="279"/>
      <c r="B1172" s="279"/>
      <c r="C1172" s="279"/>
      <c r="D1172" s="279"/>
      <c r="E1172" s="279"/>
      <c r="F1172" s="279" t="s">
        <v>461</v>
      </c>
      <c r="G1172" s="280">
        <v>43497</v>
      </c>
      <c r="H1172" s="279" t="s">
        <v>1355</v>
      </c>
      <c r="I1172" s="281"/>
      <c r="J1172" s="279" t="s">
        <v>1324</v>
      </c>
      <c r="K1172" s="279" t="s">
        <v>1356</v>
      </c>
      <c r="L1172" s="279" t="s">
        <v>324</v>
      </c>
      <c r="M1172" s="259">
        <v>260</v>
      </c>
      <c r="N1172" s="259"/>
      <c r="O1172" s="259">
        <v>15733.1</v>
      </c>
    </row>
    <row r="1173" spans="1:15" x14ac:dyDescent="0.25">
      <c r="A1173" s="279"/>
      <c r="B1173" s="279"/>
      <c r="C1173" s="279"/>
      <c r="D1173" s="279"/>
      <c r="E1173" s="279"/>
      <c r="F1173" s="279" t="s">
        <v>461</v>
      </c>
      <c r="G1173" s="280">
        <v>43497</v>
      </c>
      <c r="H1173" s="279" t="s">
        <v>1357</v>
      </c>
      <c r="I1173" s="281"/>
      <c r="J1173" s="279" t="s">
        <v>1324</v>
      </c>
      <c r="K1173" s="279" t="s">
        <v>1358</v>
      </c>
      <c r="L1173" s="279" t="s">
        <v>324</v>
      </c>
      <c r="M1173" s="259">
        <v>260</v>
      </c>
      <c r="N1173" s="259"/>
      <c r="O1173" s="259">
        <v>15993.1</v>
      </c>
    </row>
    <row r="1174" spans="1:15" x14ac:dyDescent="0.25">
      <c r="A1174" s="279"/>
      <c r="B1174" s="279"/>
      <c r="C1174" s="279"/>
      <c r="D1174" s="279"/>
      <c r="E1174" s="279"/>
      <c r="F1174" s="279" t="s">
        <v>464</v>
      </c>
      <c r="G1174" s="280">
        <v>43501</v>
      </c>
      <c r="H1174" s="279" t="s">
        <v>1039</v>
      </c>
      <c r="I1174" s="281"/>
      <c r="J1174" s="279" t="s">
        <v>384</v>
      </c>
      <c r="K1174" s="279" t="s">
        <v>1438</v>
      </c>
      <c r="L1174" s="279" t="s">
        <v>327</v>
      </c>
      <c r="M1174" s="259">
        <v>153.35</v>
      </c>
      <c r="N1174" s="259"/>
      <c r="O1174" s="259">
        <v>16146.45</v>
      </c>
    </row>
    <row r="1175" spans="1:15" x14ac:dyDescent="0.25">
      <c r="A1175" s="279"/>
      <c r="B1175" s="279"/>
      <c r="C1175" s="279"/>
      <c r="D1175" s="279"/>
      <c r="E1175" s="279"/>
      <c r="F1175" s="279" t="s">
        <v>383</v>
      </c>
      <c r="G1175" s="280">
        <v>43504</v>
      </c>
      <c r="H1175" s="279" t="s">
        <v>1155</v>
      </c>
      <c r="I1175" s="282" t="s">
        <v>1102</v>
      </c>
      <c r="J1175" s="279" t="s">
        <v>1049</v>
      </c>
      <c r="K1175" s="279" t="s">
        <v>1052</v>
      </c>
      <c r="L1175" s="279" t="s">
        <v>307</v>
      </c>
      <c r="M1175" s="259">
        <v>149.58000000000001</v>
      </c>
      <c r="N1175" s="259"/>
      <c r="O1175" s="259">
        <v>16296.03</v>
      </c>
    </row>
    <row r="1176" spans="1:15" x14ac:dyDescent="0.25">
      <c r="A1176" s="279"/>
      <c r="B1176" s="279"/>
      <c r="C1176" s="279"/>
      <c r="D1176" s="279"/>
      <c r="E1176" s="279"/>
      <c r="F1176" s="279" t="s">
        <v>461</v>
      </c>
      <c r="G1176" s="280">
        <v>43509</v>
      </c>
      <c r="H1176" s="279" t="s">
        <v>1395</v>
      </c>
      <c r="I1176" s="281"/>
      <c r="J1176" s="279" t="s">
        <v>352</v>
      </c>
      <c r="K1176" s="279" t="s">
        <v>1169</v>
      </c>
      <c r="L1176" s="279" t="s">
        <v>324</v>
      </c>
      <c r="M1176" s="259">
        <v>45.1</v>
      </c>
      <c r="N1176" s="259"/>
      <c r="O1176" s="259">
        <v>16341.13</v>
      </c>
    </row>
    <row r="1177" spans="1:15" x14ac:dyDescent="0.25">
      <c r="A1177" s="279"/>
      <c r="B1177" s="279"/>
      <c r="C1177" s="279"/>
      <c r="D1177" s="279"/>
      <c r="E1177" s="279"/>
      <c r="F1177" s="279" t="s">
        <v>461</v>
      </c>
      <c r="G1177" s="280">
        <v>43509</v>
      </c>
      <c r="H1177" s="279" t="s">
        <v>1400</v>
      </c>
      <c r="I1177" s="281"/>
      <c r="J1177" s="279" t="s">
        <v>1036</v>
      </c>
      <c r="K1177" s="279" t="s">
        <v>1515</v>
      </c>
      <c r="L1177" s="279" t="s">
        <v>324</v>
      </c>
      <c r="M1177" s="259">
        <v>20</v>
      </c>
      <c r="N1177" s="259"/>
      <c r="O1177" s="259">
        <v>16361.13</v>
      </c>
    </row>
    <row r="1178" spans="1:15" x14ac:dyDescent="0.25">
      <c r="A1178" s="279"/>
      <c r="B1178" s="279"/>
      <c r="C1178" s="279"/>
      <c r="D1178" s="279"/>
      <c r="E1178" s="279"/>
      <c r="F1178" s="279" t="s">
        <v>386</v>
      </c>
      <c r="G1178" s="280">
        <v>43511</v>
      </c>
      <c r="H1178" s="279" t="s">
        <v>389</v>
      </c>
      <c r="I1178" s="281"/>
      <c r="J1178" s="279" t="s">
        <v>393</v>
      </c>
      <c r="K1178" s="279" t="s">
        <v>1232</v>
      </c>
      <c r="L1178" s="279" t="s">
        <v>293</v>
      </c>
      <c r="M1178" s="259">
        <v>60.19</v>
      </c>
      <c r="N1178" s="259"/>
      <c r="O1178" s="259">
        <v>16421.32</v>
      </c>
    </row>
    <row r="1179" spans="1:15" x14ac:dyDescent="0.25">
      <c r="A1179" s="279"/>
      <c r="B1179" s="279"/>
      <c r="C1179" s="279"/>
      <c r="D1179" s="279"/>
      <c r="E1179" s="279"/>
      <c r="F1179" s="279" t="s">
        <v>464</v>
      </c>
      <c r="G1179" s="280">
        <v>43516</v>
      </c>
      <c r="H1179" s="279" t="s">
        <v>1442</v>
      </c>
      <c r="I1179" s="281"/>
      <c r="J1179" s="279" t="s">
        <v>465</v>
      </c>
      <c r="K1179" s="279" t="s">
        <v>1462</v>
      </c>
      <c r="L1179" s="279" t="s">
        <v>327</v>
      </c>
      <c r="M1179" s="259">
        <v>2.99</v>
      </c>
      <c r="N1179" s="259"/>
      <c r="O1179" s="259">
        <v>16424.310000000001</v>
      </c>
    </row>
    <row r="1180" spans="1:15" ht="15.75" thickBot="1" x14ac:dyDescent="0.3">
      <c r="A1180" s="279"/>
      <c r="B1180" s="279"/>
      <c r="C1180" s="279"/>
      <c r="D1180" s="279"/>
      <c r="E1180" s="279"/>
      <c r="F1180" s="279" t="s">
        <v>386</v>
      </c>
      <c r="G1180" s="280">
        <v>43517</v>
      </c>
      <c r="H1180" s="279" t="s">
        <v>389</v>
      </c>
      <c r="I1180" s="281"/>
      <c r="J1180" s="279" t="s">
        <v>393</v>
      </c>
      <c r="K1180" s="279" t="s">
        <v>1240</v>
      </c>
      <c r="L1180" s="279" t="s">
        <v>293</v>
      </c>
      <c r="M1180" s="260">
        <v>30.2</v>
      </c>
      <c r="N1180" s="260"/>
      <c r="O1180" s="260">
        <v>16454.509999999998</v>
      </c>
    </row>
    <row r="1181" spans="1:15" x14ac:dyDescent="0.25">
      <c r="A1181" s="279"/>
      <c r="B1181" s="279"/>
      <c r="C1181" s="279" t="s">
        <v>815</v>
      </c>
      <c r="D1181" s="279"/>
      <c r="E1181" s="279"/>
      <c r="F1181" s="279"/>
      <c r="G1181" s="280"/>
      <c r="H1181" s="279"/>
      <c r="I1181" s="281"/>
      <c r="J1181" s="279"/>
      <c r="K1181" s="279"/>
      <c r="L1181" s="279"/>
      <c r="M1181" s="259">
        <f>ROUND(SUM(M1171:M1180),5)</f>
        <v>981.41</v>
      </c>
      <c r="N1181" s="259">
        <f>ROUND(SUM(N1171:N1180),5)</f>
        <v>0</v>
      </c>
      <c r="O1181" s="259">
        <f>O1180</f>
        <v>16454.509999999998</v>
      </c>
    </row>
    <row r="1182" spans="1:15" x14ac:dyDescent="0.25">
      <c r="A1182" s="258"/>
      <c r="B1182" s="258"/>
      <c r="C1182" s="258" t="s">
        <v>237</v>
      </c>
      <c r="D1182" s="258"/>
      <c r="E1182" s="258"/>
      <c r="F1182" s="258"/>
      <c r="G1182" s="276"/>
      <c r="H1182" s="258"/>
      <c r="I1182" s="277"/>
      <c r="J1182" s="258"/>
      <c r="K1182" s="258"/>
      <c r="L1182" s="258"/>
      <c r="M1182" s="278"/>
      <c r="N1182" s="278"/>
      <c r="O1182" s="278">
        <v>5856</v>
      </c>
    </row>
    <row r="1183" spans="1:15" ht="15.75" thickBot="1" x14ac:dyDescent="0.3">
      <c r="A1183" s="249"/>
      <c r="B1183" s="249"/>
      <c r="C1183" s="249"/>
      <c r="D1183" s="249"/>
      <c r="E1183" s="279"/>
      <c r="F1183" s="279" t="s">
        <v>386</v>
      </c>
      <c r="G1183" s="280">
        <v>43507</v>
      </c>
      <c r="H1183" s="279" t="s">
        <v>389</v>
      </c>
      <c r="I1183" s="281"/>
      <c r="J1183" s="279" t="s">
        <v>391</v>
      </c>
      <c r="K1183" s="279" t="s">
        <v>1225</v>
      </c>
      <c r="L1183" s="279" t="s">
        <v>299</v>
      </c>
      <c r="M1183" s="260">
        <v>725</v>
      </c>
      <c r="N1183" s="260"/>
      <c r="O1183" s="260">
        <v>6581</v>
      </c>
    </row>
    <row r="1184" spans="1:15" x14ac:dyDescent="0.25">
      <c r="A1184" s="279"/>
      <c r="B1184" s="279"/>
      <c r="C1184" s="279" t="s">
        <v>816</v>
      </c>
      <c r="D1184" s="279"/>
      <c r="E1184" s="279"/>
      <c r="F1184" s="279"/>
      <c r="G1184" s="280"/>
      <c r="H1184" s="279"/>
      <c r="I1184" s="281"/>
      <c r="J1184" s="279"/>
      <c r="K1184" s="279"/>
      <c r="L1184" s="279"/>
      <c r="M1184" s="259">
        <f>ROUND(SUM(M1182:M1183),5)</f>
        <v>725</v>
      </c>
      <c r="N1184" s="259">
        <f>ROUND(SUM(N1182:N1183),5)</f>
        <v>0</v>
      </c>
      <c r="O1184" s="259">
        <f>O1183</f>
        <v>6581</v>
      </c>
    </row>
    <row r="1185" spans="1:15" x14ac:dyDescent="0.25">
      <c r="A1185" s="258"/>
      <c r="B1185" s="258"/>
      <c r="C1185" s="258" t="s">
        <v>817</v>
      </c>
      <c r="D1185" s="258"/>
      <c r="E1185" s="258"/>
      <c r="F1185" s="258"/>
      <c r="G1185" s="276"/>
      <c r="H1185" s="258"/>
      <c r="I1185" s="277"/>
      <c r="J1185" s="258"/>
      <c r="K1185" s="258"/>
      <c r="L1185" s="258"/>
      <c r="M1185" s="278"/>
      <c r="N1185" s="278"/>
      <c r="O1185" s="278">
        <v>0</v>
      </c>
    </row>
    <row r="1186" spans="1:15" ht="15.75" thickBot="1" x14ac:dyDescent="0.3">
      <c r="A1186" s="279"/>
      <c r="B1186" s="279"/>
      <c r="C1186" s="279" t="s">
        <v>818</v>
      </c>
      <c r="D1186" s="279"/>
      <c r="E1186" s="279"/>
      <c r="F1186" s="279"/>
      <c r="G1186" s="280"/>
      <c r="H1186" s="279"/>
      <c r="I1186" s="281"/>
      <c r="J1186" s="279"/>
      <c r="K1186" s="279"/>
      <c r="L1186" s="279"/>
      <c r="M1186" s="260"/>
      <c r="N1186" s="260"/>
      <c r="O1186" s="260">
        <f>O1185</f>
        <v>0</v>
      </c>
    </row>
    <row r="1187" spans="1:15" x14ac:dyDescent="0.25">
      <c r="A1187" s="279"/>
      <c r="B1187" s="279" t="s">
        <v>238</v>
      </c>
      <c r="C1187" s="279"/>
      <c r="D1187" s="279"/>
      <c r="E1187" s="279"/>
      <c r="F1187" s="279"/>
      <c r="G1187" s="280"/>
      <c r="H1187" s="279"/>
      <c r="I1187" s="281"/>
      <c r="J1187" s="279"/>
      <c r="K1187" s="279"/>
      <c r="L1187" s="279"/>
      <c r="M1187" s="259">
        <f>ROUND(M1021+M1023+M1025+M1028+M1030+M1032+M1034+M1038+M1043+M1048+M1051+M1054+M1058+M1078+M1093+M1126+M1130+M1132+M1134+M1141+M1143+M1161+M1164+M1168+M1170+M1181+M1184+M1186,5)</f>
        <v>75603.41</v>
      </c>
      <c r="N1187" s="259">
        <f>ROUND(N1021+N1023+N1025+N1028+N1030+N1032+N1034+N1038+N1043+N1048+N1051+N1054+N1058+N1078+N1093+N1126+N1130+N1132+N1134+N1141+N1143+N1161+N1164+N1168+N1170+N1181+N1184+N1186,5)</f>
        <v>3252.49</v>
      </c>
      <c r="O1187" s="259">
        <f>ROUND(O1021+O1023+O1025+O1028+O1030+O1032+O1034+O1038+O1043+O1048+O1051+O1054+O1058+O1078+O1093+O1126+O1130+O1132+O1134+O1141+O1143+O1161+O1164+O1168+O1170+O1181+O1184+O1186,5)</f>
        <v>476701.27</v>
      </c>
    </row>
    <row r="1188" spans="1:15" x14ac:dyDescent="0.25">
      <c r="A1188" s="258"/>
      <c r="B1188" s="258" t="s">
        <v>239</v>
      </c>
      <c r="C1188" s="258"/>
      <c r="D1188" s="258"/>
      <c r="E1188" s="258"/>
      <c r="F1188" s="258"/>
      <c r="G1188" s="276"/>
      <c r="H1188" s="258"/>
      <c r="I1188" s="277"/>
      <c r="J1188" s="258"/>
      <c r="K1188" s="258"/>
      <c r="L1188" s="258"/>
      <c r="M1188" s="278"/>
      <c r="N1188" s="278"/>
      <c r="O1188" s="278">
        <v>46554.3</v>
      </c>
    </row>
    <row r="1189" spans="1:15" x14ac:dyDescent="0.25">
      <c r="A1189" s="258"/>
      <c r="B1189" s="258"/>
      <c r="C1189" s="258" t="s">
        <v>240</v>
      </c>
      <c r="D1189" s="258"/>
      <c r="E1189" s="258"/>
      <c r="F1189" s="258"/>
      <c r="G1189" s="276"/>
      <c r="H1189" s="258"/>
      <c r="I1189" s="277"/>
      <c r="J1189" s="258"/>
      <c r="K1189" s="258"/>
      <c r="L1189" s="258"/>
      <c r="M1189" s="278"/>
      <c r="N1189" s="278"/>
      <c r="O1189" s="278">
        <v>44000</v>
      </c>
    </row>
    <row r="1190" spans="1:15" ht="15.75" thickBot="1" x14ac:dyDescent="0.3">
      <c r="A1190" s="249"/>
      <c r="B1190" s="249"/>
      <c r="C1190" s="249"/>
      <c r="D1190" s="249"/>
      <c r="E1190" s="279"/>
      <c r="F1190" s="279" t="s">
        <v>461</v>
      </c>
      <c r="G1190" s="280">
        <v>43501</v>
      </c>
      <c r="H1190" s="279" t="s">
        <v>1374</v>
      </c>
      <c r="I1190" s="281"/>
      <c r="J1190" s="279" t="s">
        <v>352</v>
      </c>
      <c r="K1190" s="279" t="s">
        <v>1375</v>
      </c>
      <c r="L1190" s="279" t="s">
        <v>324</v>
      </c>
      <c r="M1190" s="260">
        <v>5500</v>
      </c>
      <c r="N1190" s="260"/>
      <c r="O1190" s="260">
        <v>49500</v>
      </c>
    </row>
    <row r="1191" spans="1:15" x14ac:dyDescent="0.25">
      <c r="A1191" s="279"/>
      <c r="B1191" s="279"/>
      <c r="C1191" s="279" t="s">
        <v>819</v>
      </c>
      <c r="D1191" s="279"/>
      <c r="E1191" s="279"/>
      <c r="F1191" s="279"/>
      <c r="G1191" s="280"/>
      <c r="H1191" s="279"/>
      <c r="I1191" s="281"/>
      <c r="J1191" s="279"/>
      <c r="K1191" s="279"/>
      <c r="L1191" s="279"/>
      <c r="M1191" s="259">
        <f>ROUND(SUM(M1189:M1190),5)</f>
        <v>5500</v>
      </c>
      <c r="N1191" s="259">
        <f>ROUND(SUM(N1189:N1190),5)</f>
        <v>0</v>
      </c>
      <c r="O1191" s="259">
        <f>O1190</f>
        <v>49500</v>
      </c>
    </row>
    <row r="1192" spans="1:15" x14ac:dyDescent="0.25">
      <c r="A1192" s="258"/>
      <c r="B1192" s="258"/>
      <c r="C1192" s="258" t="s">
        <v>820</v>
      </c>
      <c r="D1192" s="258"/>
      <c r="E1192" s="258"/>
      <c r="F1192" s="258"/>
      <c r="G1192" s="276"/>
      <c r="H1192" s="258"/>
      <c r="I1192" s="277"/>
      <c r="J1192" s="258"/>
      <c r="K1192" s="258"/>
      <c r="L1192" s="258"/>
      <c r="M1192" s="278"/>
      <c r="N1192" s="278"/>
      <c r="O1192" s="278">
        <v>0</v>
      </c>
    </row>
    <row r="1193" spans="1:15" x14ac:dyDescent="0.25">
      <c r="A1193" s="279"/>
      <c r="B1193" s="279"/>
      <c r="C1193" s="279" t="s">
        <v>821</v>
      </c>
      <c r="D1193" s="279"/>
      <c r="E1193" s="279"/>
      <c r="F1193" s="279"/>
      <c r="G1193" s="280"/>
      <c r="H1193" s="279"/>
      <c r="I1193" s="281"/>
      <c r="J1193" s="279"/>
      <c r="K1193" s="279"/>
      <c r="L1193" s="279"/>
      <c r="M1193" s="259"/>
      <c r="N1193" s="259"/>
      <c r="O1193" s="259">
        <f>O1192</f>
        <v>0</v>
      </c>
    </row>
    <row r="1194" spans="1:15" x14ac:dyDescent="0.25">
      <c r="A1194" s="258"/>
      <c r="B1194" s="258"/>
      <c r="C1194" s="258" t="s">
        <v>241</v>
      </c>
      <c r="D1194" s="258"/>
      <c r="E1194" s="258"/>
      <c r="F1194" s="258"/>
      <c r="G1194" s="276"/>
      <c r="H1194" s="258"/>
      <c r="I1194" s="277"/>
      <c r="J1194" s="258"/>
      <c r="K1194" s="258"/>
      <c r="L1194" s="258"/>
      <c r="M1194" s="278"/>
      <c r="N1194" s="278"/>
      <c r="O1194" s="278">
        <v>2554.3000000000002</v>
      </c>
    </row>
    <row r="1195" spans="1:15" x14ac:dyDescent="0.25">
      <c r="A1195" s="279"/>
      <c r="B1195" s="279"/>
      <c r="C1195" s="279"/>
      <c r="D1195" s="279"/>
      <c r="E1195" s="279"/>
      <c r="F1195" s="279" t="s">
        <v>383</v>
      </c>
      <c r="G1195" s="280">
        <v>43504</v>
      </c>
      <c r="H1195" s="279" t="s">
        <v>1155</v>
      </c>
      <c r="I1195" s="282" t="s">
        <v>1102</v>
      </c>
      <c r="J1195" s="279" t="s">
        <v>1046</v>
      </c>
      <c r="K1195" s="279" t="s">
        <v>1069</v>
      </c>
      <c r="L1195" s="279" t="s">
        <v>307</v>
      </c>
      <c r="M1195" s="259">
        <v>75</v>
      </c>
      <c r="N1195" s="259"/>
      <c r="O1195" s="259">
        <v>2629.3</v>
      </c>
    </row>
    <row r="1196" spans="1:15" ht="15.75" thickBot="1" x14ac:dyDescent="0.3">
      <c r="A1196" s="279"/>
      <c r="B1196" s="279"/>
      <c r="C1196" s="279"/>
      <c r="D1196" s="279"/>
      <c r="E1196" s="279"/>
      <c r="F1196" s="279" t="s">
        <v>461</v>
      </c>
      <c r="G1196" s="280">
        <v>43516</v>
      </c>
      <c r="H1196" s="279" t="s">
        <v>1207</v>
      </c>
      <c r="I1196" s="281"/>
      <c r="J1196" s="279" t="s">
        <v>353</v>
      </c>
      <c r="K1196" s="279" t="s">
        <v>1413</v>
      </c>
      <c r="L1196" s="279" t="s">
        <v>324</v>
      </c>
      <c r="M1196" s="260">
        <v>400</v>
      </c>
      <c r="N1196" s="260"/>
      <c r="O1196" s="260">
        <v>3029.3</v>
      </c>
    </row>
    <row r="1197" spans="1:15" x14ac:dyDescent="0.25">
      <c r="A1197" s="279"/>
      <c r="B1197" s="279"/>
      <c r="C1197" s="279" t="s">
        <v>822</v>
      </c>
      <c r="D1197" s="279"/>
      <c r="E1197" s="279"/>
      <c r="F1197" s="279"/>
      <c r="G1197" s="280"/>
      <c r="H1197" s="279"/>
      <c r="I1197" s="281"/>
      <c r="J1197" s="279"/>
      <c r="K1197" s="279"/>
      <c r="L1197" s="279"/>
      <c r="M1197" s="259">
        <f>ROUND(SUM(M1194:M1196),5)</f>
        <v>475</v>
      </c>
      <c r="N1197" s="259">
        <f>ROUND(SUM(N1194:N1196),5)</f>
        <v>0</v>
      </c>
      <c r="O1197" s="259">
        <f>O1196</f>
        <v>3029.3</v>
      </c>
    </row>
    <row r="1198" spans="1:15" x14ac:dyDescent="0.25">
      <c r="A1198" s="258"/>
      <c r="B1198" s="258"/>
      <c r="C1198" s="258" t="s">
        <v>823</v>
      </c>
      <c r="D1198" s="258"/>
      <c r="E1198" s="258"/>
      <c r="F1198" s="258"/>
      <c r="G1198" s="276"/>
      <c r="H1198" s="258"/>
      <c r="I1198" s="277"/>
      <c r="J1198" s="258"/>
      <c r="K1198" s="258"/>
      <c r="L1198" s="258"/>
      <c r="M1198" s="278"/>
      <c r="N1198" s="278"/>
      <c r="O1198" s="278">
        <v>0</v>
      </c>
    </row>
    <row r="1199" spans="1:15" ht="15.75" thickBot="1" x14ac:dyDescent="0.3">
      <c r="A1199" s="279"/>
      <c r="B1199" s="279"/>
      <c r="C1199" s="279" t="s">
        <v>824</v>
      </c>
      <c r="D1199" s="279"/>
      <c r="E1199" s="279"/>
      <c r="F1199" s="279"/>
      <c r="G1199" s="280"/>
      <c r="H1199" s="279"/>
      <c r="I1199" s="281"/>
      <c r="J1199" s="279"/>
      <c r="K1199" s="279"/>
      <c r="L1199" s="279"/>
      <c r="M1199" s="260"/>
      <c r="N1199" s="260"/>
      <c r="O1199" s="260">
        <f>O1198</f>
        <v>0</v>
      </c>
    </row>
    <row r="1200" spans="1:15" x14ac:dyDescent="0.25">
      <c r="A1200" s="279"/>
      <c r="B1200" s="279" t="s">
        <v>242</v>
      </c>
      <c r="C1200" s="279"/>
      <c r="D1200" s="279"/>
      <c r="E1200" s="279"/>
      <c r="F1200" s="279"/>
      <c r="G1200" s="280"/>
      <c r="H1200" s="279"/>
      <c r="I1200" s="281"/>
      <c r="J1200" s="279"/>
      <c r="K1200" s="279"/>
      <c r="L1200" s="279"/>
      <c r="M1200" s="259">
        <f>ROUND(M1191+M1193+M1197+M1199,5)</f>
        <v>5975</v>
      </c>
      <c r="N1200" s="259">
        <f>ROUND(N1191+N1193+N1197+N1199,5)</f>
        <v>0</v>
      </c>
      <c r="O1200" s="259">
        <f>ROUND(O1191+O1193+O1197+O1199,5)</f>
        <v>52529.3</v>
      </c>
    </row>
    <row r="1201" spans="1:15" x14ac:dyDescent="0.25">
      <c r="A1201" s="258"/>
      <c r="B1201" s="258" t="s">
        <v>243</v>
      </c>
      <c r="C1201" s="258"/>
      <c r="D1201" s="258"/>
      <c r="E1201" s="258"/>
      <c r="F1201" s="258"/>
      <c r="G1201" s="276"/>
      <c r="H1201" s="258"/>
      <c r="I1201" s="277"/>
      <c r="J1201" s="258"/>
      <c r="K1201" s="258"/>
      <c r="L1201" s="258"/>
      <c r="M1201" s="278"/>
      <c r="N1201" s="278"/>
      <c r="O1201" s="278">
        <v>348268.27</v>
      </c>
    </row>
    <row r="1202" spans="1:15" x14ac:dyDescent="0.25">
      <c r="A1202" s="258"/>
      <c r="B1202" s="258"/>
      <c r="C1202" s="258" t="s">
        <v>825</v>
      </c>
      <c r="D1202" s="258"/>
      <c r="E1202" s="258"/>
      <c r="F1202" s="258"/>
      <c r="G1202" s="276"/>
      <c r="H1202" s="258"/>
      <c r="I1202" s="277"/>
      <c r="J1202" s="258"/>
      <c r="K1202" s="258"/>
      <c r="L1202" s="258"/>
      <c r="M1202" s="278"/>
      <c r="N1202" s="278"/>
      <c r="O1202" s="278">
        <v>0</v>
      </c>
    </row>
    <row r="1203" spans="1:15" x14ac:dyDescent="0.25">
      <c r="A1203" s="279"/>
      <c r="B1203" s="279"/>
      <c r="C1203" s="279" t="s">
        <v>826</v>
      </c>
      <c r="D1203" s="279"/>
      <c r="E1203" s="279"/>
      <c r="F1203" s="279"/>
      <c r="G1203" s="280"/>
      <c r="H1203" s="279"/>
      <c r="I1203" s="281"/>
      <c r="J1203" s="279"/>
      <c r="K1203" s="279"/>
      <c r="L1203" s="279"/>
      <c r="M1203" s="259"/>
      <c r="N1203" s="259"/>
      <c r="O1203" s="259">
        <f>O1202</f>
        <v>0</v>
      </c>
    </row>
    <row r="1204" spans="1:15" x14ac:dyDescent="0.25">
      <c r="A1204" s="258"/>
      <c r="B1204" s="258"/>
      <c r="C1204" s="258" t="s">
        <v>827</v>
      </c>
      <c r="D1204" s="258"/>
      <c r="E1204" s="258"/>
      <c r="F1204" s="258"/>
      <c r="G1204" s="276"/>
      <c r="H1204" s="258"/>
      <c r="I1204" s="277"/>
      <c r="J1204" s="258"/>
      <c r="K1204" s="258"/>
      <c r="L1204" s="258"/>
      <c r="M1204" s="278"/>
      <c r="N1204" s="278"/>
      <c r="O1204" s="278">
        <v>0</v>
      </c>
    </row>
    <row r="1205" spans="1:15" x14ac:dyDescent="0.25">
      <c r="A1205" s="279"/>
      <c r="B1205" s="279"/>
      <c r="C1205" s="279" t="s">
        <v>828</v>
      </c>
      <c r="D1205" s="279"/>
      <c r="E1205" s="279"/>
      <c r="F1205" s="279"/>
      <c r="G1205" s="280"/>
      <c r="H1205" s="279"/>
      <c r="I1205" s="281"/>
      <c r="J1205" s="279"/>
      <c r="K1205" s="279"/>
      <c r="L1205" s="279"/>
      <c r="M1205" s="259"/>
      <c r="N1205" s="259"/>
      <c r="O1205" s="259">
        <f>O1204</f>
        <v>0</v>
      </c>
    </row>
    <row r="1206" spans="1:15" x14ac:dyDescent="0.25">
      <c r="A1206" s="258"/>
      <c r="B1206" s="258"/>
      <c r="C1206" s="258" t="s">
        <v>829</v>
      </c>
      <c r="D1206" s="258"/>
      <c r="E1206" s="258"/>
      <c r="F1206" s="258"/>
      <c r="G1206" s="276"/>
      <c r="H1206" s="258"/>
      <c r="I1206" s="277"/>
      <c r="J1206" s="258"/>
      <c r="K1206" s="258"/>
      <c r="L1206" s="258"/>
      <c r="M1206" s="278"/>
      <c r="N1206" s="278"/>
      <c r="O1206" s="278">
        <v>0</v>
      </c>
    </row>
    <row r="1207" spans="1:15" x14ac:dyDescent="0.25">
      <c r="A1207" s="279"/>
      <c r="B1207" s="279"/>
      <c r="C1207" s="279" t="s">
        <v>830</v>
      </c>
      <c r="D1207" s="279"/>
      <c r="E1207" s="279"/>
      <c r="F1207" s="279"/>
      <c r="G1207" s="280"/>
      <c r="H1207" s="279"/>
      <c r="I1207" s="281"/>
      <c r="J1207" s="279"/>
      <c r="K1207" s="279"/>
      <c r="L1207" s="279"/>
      <c r="M1207" s="259"/>
      <c r="N1207" s="259"/>
      <c r="O1207" s="259">
        <f>O1206</f>
        <v>0</v>
      </c>
    </row>
    <row r="1208" spans="1:15" x14ac:dyDescent="0.25">
      <c r="A1208" s="258"/>
      <c r="B1208" s="258"/>
      <c r="C1208" s="258" t="s">
        <v>244</v>
      </c>
      <c r="D1208" s="258"/>
      <c r="E1208" s="258"/>
      <c r="F1208" s="258"/>
      <c r="G1208" s="276"/>
      <c r="H1208" s="258"/>
      <c r="I1208" s="277"/>
      <c r="J1208" s="258"/>
      <c r="K1208" s="258"/>
      <c r="L1208" s="258"/>
      <c r="M1208" s="278"/>
      <c r="N1208" s="278"/>
      <c r="O1208" s="278">
        <v>50361.25</v>
      </c>
    </row>
    <row r="1209" spans="1:15" x14ac:dyDescent="0.25">
      <c r="A1209" s="279"/>
      <c r="B1209" s="279"/>
      <c r="C1209" s="279"/>
      <c r="D1209" s="279"/>
      <c r="E1209" s="279"/>
      <c r="F1209" s="279" t="s">
        <v>461</v>
      </c>
      <c r="G1209" s="280">
        <v>43497</v>
      </c>
      <c r="H1209" s="279" t="s">
        <v>1185</v>
      </c>
      <c r="I1209" s="281"/>
      <c r="J1209" s="279" t="s">
        <v>392</v>
      </c>
      <c r="K1209" s="279" t="s">
        <v>1361</v>
      </c>
      <c r="L1209" s="279" t="s">
        <v>324</v>
      </c>
      <c r="M1209" s="259">
        <v>1000</v>
      </c>
      <c r="N1209" s="259"/>
      <c r="O1209" s="259">
        <v>51361.25</v>
      </c>
    </row>
    <row r="1210" spans="1:15" ht="15.75" thickBot="1" x14ac:dyDescent="0.3">
      <c r="A1210" s="279"/>
      <c r="B1210" s="279"/>
      <c r="C1210" s="279"/>
      <c r="D1210" s="279"/>
      <c r="E1210" s="279"/>
      <c r="F1210" s="279" t="s">
        <v>461</v>
      </c>
      <c r="G1210" s="280">
        <v>43499</v>
      </c>
      <c r="H1210" s="279" t="s">
        <v>1365</v>
      </c>
      <c r="I1210" s="281"/>
      <c r="J1210" s="279" t="s">
        <v>1047</v>
      </c>
      <c r="K1210" s="279" t="s">
        <v>1169</v>
      </c>
      <c r="L1210" s="279" t="s">
        <v>324</v>
      </c>
      <c r="M1210" s="260">
        <v>4947</v>
      </c>
      <c r="N1210" s="260"/>
      <c r="O1210" s="260">
        <v>56308.25</v>
      </c>
    </row>
    <row r="1211" spans="1:15" x14ac:dyDescent="0.25">
      <c r="A1211" s="279"/>
      <c r="B1211" s="279"/>
      <c r="C1211" s="279" t="s">
        <v>831</v>
      </c>
      <c r="D1211" s="279"/>
      <c r="E1211" s="279"/>
      <c r="F1211" s="279"/>
      <c r="G1211" s="280"/>
      <c r="H1211" s="279"/>
      <c r="I1211" s="281"/>
      <c r="J1211" s="279"/>
      <c r="K1211" s="279"/>
      <c r="L1211" s="279"/>
      <c r="M1211" s="259">
        <f>ROUND(SUM(M1208:M1210),5)</f>
        <v>5947</v>
      </c>
      <c r="N1211" s="259">
        <f>ROUND(SUM(N1208:N1210),5)</f>
        <v>0</v>
      </c>
      <c r="O1211" s="259">
        <f>O1210</f>
        <v>56308.25</v>
      </c>
    </row>
    <row r="1212" spans="1:15" x14ac:dyDescent="0.25">
      <c r="A1212" s="258"/>
      <c r="B1212" s="258"/>
      <c r="C1212" s="258" t="s">
        <v>832</v>
      </c>
      <c r="D1212" s="258"/>
      <c r="E1212" s="258"/>
      <c r="F1212" s="258"/>
      <c r="G1212" s="276"/>
      <c r="H1212" s="258"/>
      <c r="I1212" s="277"/>
      <c r="J1212" s="258"/>
      <c r="K1212" s="258"/>
      <c r="L1212" s="258"/>
      <c r="M1212" s="278"/>
      <c r="N1212" s="278"/>
      <c r="O1212" s="278">
        <v>0</v>
      </c>
    </row>
    <row r="1213" spans="1:15" x14ac:dyDescent="0.25">
      <c r="A1213" s="279"/>
      <c r="B1213" s="279"/>
      <c r="C1213" s="279" t="s">
        <v>833</v>
      </c>
      <c r="D1213" s="279"/>
      <c r="E1213" s="279"/>
      <c r="F1213" s="279"/>
      <c r="G1213" s="280"/>
      <c r="H1213" s="279"/>
      <c r="I1213" s="281"/>
      <c r="J1213" s="279"/>
      <c r="K1213" s="279"/>
      <c r="L1213" s="279"/>
      <c r="M1213" s="259"/>
      <c r="N1213" s="259"/>
      <c r="O1213" s="259">
        <f>O1212</f>
        <v>0</v>
      </c>
    </row>
    <row r="1214" spans="1:15" x14ac:dyDescent="0.25">
      <c r="A1214" s="258"/>
      <c r="B1214" s="258"/>
      <c r="C1214" s="258" t="s">
        <v>245</v>
      </c>
      <c r="D1214" s="258"/>
      <c r="E1214" s="258"/>
      <c r="F1214" s="258"/>
      <c r="G1214" s="276"/>
      <c r="H1214" s="258"/>
      <c r="I1214" s="277"/>
      <c r="J1214" s="258"/>
      <c r="K1214" s="258"/>
      <c r="L1214" s="258"/>
      <c r="M1214" s="278"/>
      <c r="N1214" s="278"/>
      <c r="O1214" s="278">
        <v>44712.09</v>
      </c>
    </row>
    <row r="1215" spans="1:15" x14ac:dyDescent="0.25">
      <c r="A1215" s="279"/>
      <c r="B1215" s="279"/>
      <c r="C1215" s="279"/>
      <c r="D1215" s="279"/>
      <c r="E1215" s="279"/>
      <c r="F1215" s="279" t="s">
        <v>461</v>
      </c>
      <c r="G1215" s="280">
        <v>43499</v>
      </c>
      <c r="H1215" s="279" t="s">
        <v>1363</v>
      </c>
      <c r="I1215" s="281"/>
      <c r="J1215" s="279" t="s">
        <v>408</v>
      </c>
      <c r="K1215" s="279" t="s">
        <v>1169</v>
      </c>
      <c r="L1215" s="279" t="s">
        <v>324</v>
      </c>
      <c r="M1215" s="259">
        <v>6110.53</v>
      </c>
      <c r="N1215" s="259"/>
      <c r="O1215" s="259">
        <v>50822.62</v>
      </c>
    </row>
    <row r="1216" spans="1:15" ht="15.75" thickBot="1" x14ac:dyDescent="0.3">
      <c r="A1216" s="279"/>
      <c r="B1216" s="279"/>
      <c r="C1216" s="279"/>
      <c r="D1216" s="279"/>
      <c r="E1216" s="279"/>
      <c r="F1216" s="279" t="s">
        <v>461</v>
      </c>
      <c r="G1216" s="280">
        <v>43500</v>
      </c>
      <c r="H1216" s="279" t="s">
        <v>1368</v>
      </c>
      <c r="I1216" s="281"/>
      <c r="J1216" s="279" t="s">
        <v>1037</v>
      </c>
      <c r="K1216" s="279" t="s">
        <v>1369</v>
      </c>
      <c r="L1216" s="279" t="s">
        <v>324</v>
      </c>
      <c r="M1216" s="260">
        <v>30</v>
      </c>
      <c r="N1216" s="260"/>
      <c r="O1216" s="260">
        <v>50852.62</v>
      </c>
    </row>
    <row r="1217" spans="1:15" x14ac:dyDescent="0.25">
      <c r="A1217" s="279"/>
      <c r="B1217" s="279"/>
      <c r="C1217" s="279" t="s">
        <v>834</v>
      </c>
      <c r="D1217" s="279"/>
      <c r="E1217" s="279"/>
      <c r="F1217" s="279"/>
      <c r="G1217" s="280"/>
      <c r="H1217" s="279"/>
      <c r="I1217" s="281"/>
      <c r="J1217" s="279"/>
      <c r="K1217" s="279"/>
      <c r="L1217" s="279"/>
      <c r="M1217" s="259">
        <f>ROUND(SUM(M1214:M1216),5)</f>
        <v>6140.53</v>
      </c>
      <c r="N1217" s="259">
        <f>ROUND(SUM(N1214:N1216),5)</f>
        <v>0</v>
      </c>
      <c r="O1217" s="259">
        <f>O1216</f>
        <v>50852.62</v>
      </c>
    </row>
    <row r="1218" spans="1:15" x14ac:dyDescent="0.25">
      <c r="A1218" s="258"/>
      <c r="B1218" s="258"/>
      <c r="C1218" s="258" t="s">
        <v>246</v>
      </c>
      <c r="D1218" s="258"/>
      <c r="E1218" s="258"/>
      <c r="F1218" s="258"/>
      <c r="G1218" s="276"/>
      <c r="H1218" s="258"/>
      <c r="I1218" s="277"/>
      <c r="J1218" s="258"/>
      <c r="K1218" s="258"/>
      <c r="L1218" s="258"/>
      <c r="M1218" s="278"/>
      <c r="N1218" s="278"/>
      <c r="O1218" s="278">
        <v>1179.5</v>
      </c>
    </row>
    <row r="1219" spans="1:15" x14ac:dyDescent="0.25">
      <c r="A1219" s="258"/>
      <c r="B1219" s="258"/>
      <c r="C1219" s="258"/>
      <c r="D1219" s="258" t="s">
        <v>835</v>
      </c>
      <c r="E1219" s="258"/>
      <c r="F1219" s="258"/>
      <c r="G1219" s="276"/>
      <c r="H1219" s="258"/>
      <c r="I1219" s="277"/>
      <c r="J1219" s="258"/>
      <c r="K1219" s="258"/>
      <c r="L1219" s="258"/>
      <c r="M1219" s="278"/>
      <c r="N1219" s="278"/>
      <c r="O1219" s="278">
        <v>0</v>
      </c>
    </row>
    <row r="1220" spans="1:15" x14ac:dyDescent="0.25">
      <c r="A1220" s="279"/>
      <c r="B1220" s="279"/>
      <c r="C1220" s="279"/>
      <c r="D1220" s="279" t="s">
        <v>836</v>
      </c>
      <c r="E1220" s="279"/>
      <c r="F1220" s="279"/>
      <c r="G1220" s="280"/>
      <c r="H1220" s="279"/>
      <c r="I1220" s="281"/>
      <c r="J1220" s="279"/>
      <c r="K1220" s="279"/>
      <c r="L1220" s="279"/>
      <c r="M1220" s="259"/>
      <c r="N1220" s="259"/>
      <c r="O1220" s="259">
        <f>O1219</f>
        <v>0</v>
      </c>
    </row>
    <row r="1221" spans="1:15" x14ac:dyDescent="0.25">
      <c r="A1221" s="258"/>
      <c r="B1221" s="258"/>
      <c r="C1221" s="258"/>
      <c r="D1221" s="258" t="s">
        <v>837</v>
      </c>
      <c r="E1221" s="258"/>
      <c r="F1221" s="258"/>
      <c r="G1221" s="276"/>
      <c r="H1221" s="258"/>
      <c r="I1221" s="277"/>
      <c r="J1221" s="258"/>
      <c r="K1221" s="258"/>
      <c r="L1221" s="258"/>
      <c r="M1221" s="278"/>
      <c r="N1221" s="278"/>
      <c r="O1221" s="278">
        <v>0</v>
      </c>
    </row>
    <row r="1222" spans="1:15" x14ac:dyDescent="0.25">
      <c r="A1222" s="279"/>
      <c r="B1222" s="279"/>
      <c r="C1222" s="279"/>
      <c r="D1222" s="279" t="s">
        <v>838</v>
      </c>
      <c r="E1222" s="279"/>
      <c r="F1222" s="279"/>
      <c r="G1222" s="280"/>
      <c r="H1222" s="279"/>
      <c r="I1222" s="281"/>
      <c r="J1222" s="279"/>
      <c r="K1222" s="279"/>
      <c r="L1222" s="279"/>
      <c r="M1222" s="259"/>
      <c r="N1222" s="259"/>
      <c r="O1222" s="259">
        <f>O1221</f>
        <v>0</v>
      </c>
    </row>
    <row r="1223" spans="1:15" x14ac:dyDescent="0.25">
      <c r="A1223" s="258"/>
      <c r="B1223" s="258"/>
      <c r="C1223" s="258"/>
      <c r="D1223" s="258" t="s">
        <v>247</v>
      </c>
      <c r="E1223" s="258"/>
      <c r="F1223" s="258"/>
      <c r="G1223" s="276"/>
      <c r="H1223" s="258"/>
      <c r="I1223" s="277"/>
      <c r="J1223" s="258"/>
      <c r="K1223" s="258"/>
      <c r="L1223" s="258"/>
      <c r="M1223" s="278"/>
      <c r="N1223" s="278"/>
      <c r="O1223" s="278">
        <v>500</v>
      </c>
    </row>
    <row r="1224" spans="1:15" x14ac:dyDescent="0.25">
      <c r="A1224" s="279"/>
      <c r="B1224" s="279"/>
      <c r="C1224" s="279"/>
      <c r="D1224" s="279" t="s">
        <v>839</v>
      </c>
      <c r="E1224" s="279"/>
      <c r="F1224" s="279"/>
      <c r="G1224" s="280"/>
      <c r="H1224" s="279"/>
      <c r="I1224" s="281"/>
      <c r="J1224" s="279"/>
      <c r="K1224" s="279"/>
      <c r="L1224" s="279"/>
      <c r="M1224" s="259"/>
      <c r="N1224" s="259"/>
      <c r="O1224" s="259">
        <f>O1223</f>
        <v>500</v>
      </c>
    </row>
    <row r="1225" spans="1:15" x14ac:dyDescent="0.25">
      <c r="A1225" s="258"/>
      <c r="B1225" s="258"/>
      <c r="C1225" s="258"/>
      <c r="D1225" s="258" t="s">
        <v>248</v>
      </c>
      <c r="E1225" s="258"/>
      <c r="F1225" s="258"/>
      <c r="G1225" s="276"/>
      <c r="H1225" s="258"/>
      <c r="I1225" s="277"/>
      <c r="J1225" s="258"/>
      <c r="K1225" s="258"/>
      <c r="L1225" s="258"/>
      <c r="M1225" s="278"/>
      <c r="N1225" s="278"/>
      <c r="O1225" s="278">
        <v>679.5</v>
      </c>
    </row>
    <row r="1226" spans="1:15" ht="15.75" thickBot="1" x14ac:dyDescent="0.3">
      <c r="A1226" s="279"/>
      <c r="B1226" s="279"/>
      <c r="C1226" s="279"/>
      <c r="D1226" s="279" t="s">
        <v>840</v>
      </c>
      <c r="E1226" s="279"/>
      <c r="F1226" s="279"/>
      <c r="G1226" s="280"/>
      <c r="H1226" s="279"/>
      <c r="I1226" s="281"/>
      <c r="J1226" s="279"/>
      <c r="K1226" s="279"/>
      <c r="L1226" s="279"/>
      <c r="M1226" s="260"/>
      <c r="N1226" s="260"/>
      <c r="O1226" s="260">
        <f>O1225</f>
        <v>679.5</v>
      </c>
    </row>
    <row r="1227" spans="1:15" x14ac:dyDescent="0.25">
      <c r="A1227" s="279"/>
      <c r="B1227" s="279"/>
      <c r="C1227" s="279" t="s">
        <v>249</v>
      </c>
      <c r="D1227" s="279"/>
      <c r="E1227" s="279"/>
      <c r="F1227" s="279"/>
      <c r="G1227" s="280"/>
      <c r="H1227" s="279"/>
      <c r="I1227" s="281"/>
      <c r="J1227" s="279"/>
      <c r="K1227" s="279"/>
      <c r="L1227" s="279"/>
      <c r="M1227" s="259"/>
      <c r="N1227" s="259"/>
      <c r="O1227" s="259">
        <f>ROUND(O1220+O1222+O1224+O1226,5)</f>
        <v>1179.5</v>
      </c>
    </row>
    <row r="1228" spans="1:15" x14ac:dyDescent="0.25">
      <c r="A1228" s="258"/>
      <c r="B1228" s="258"/>
      <c r="C1228" s="258" t="s">
        <v>250</v>
      </c>
      <c r="D1228" s="258"/>
      <c r="E1228" s="258"/>
      <c r="F1228" s="258"/>
      <c r="G1228" s="276"/>
      <c r="H1228" s="258"/>
      <c r="I1228" s="277"/>
      <c r="J1228" s="258"/>
      <c r="K1228" s="258"/>
      <c r="L1228" s="258"/>
      <c r="M1228" s="278"/>
      <c r="N1228" s="278"/>
      <c r="O1228" s="278">
        <v>203690</v>
      </c>
    </row>
    <row r="1229" spans="1:15" x14ac:dyDescent="0.25">
      <c r="A1229" s="258"/>
      <c r="B1229" s="258"/>
      <c r="C1229" s="258"/>
      <c r="D1229" s="258" t="s">
        <v>841</v>
      </c>
      <c r="E1229" s="258"/>
      <c r="F1229" s="258"/>
      <c r="G1229" s="276"/>
      <c r="H1229" s="258"/>
      <c r="I1229" s="277"/>
      <c r="J1229" s="258"/>
      <c r="K1229" s="258"/>
      <c r="L1229" s="258"/>
      <c r="M1229" s="278"/>
      <c r="N1229" s="278"/>
      <c r="O1229" s="278">
        <v>0</v>
      </c>
    </row>
    <row r="1230" spans="1:15" x14ac:dyDescent="0.25">
      <c r="A1230" s="279"/>
      <c r="B1230" s="279"/>
      <c r="C1230" s="279"/>
      <c r="D1230" s="279" t="s">
        <v>842</v>
      </c>
      <c r="E1230" s="279"/>
      <c r="F1230" s="279"/>
      <c r="G1230" s="280"/>
      <c r="H1230" s="279"/>
      <c r="I1230" s="281"/>
      <c r="J1230" s="279"/>
      <c r="K1230" s="279"/>
      <c r="L1230" s="279"/>
      <c r="M1230" s="259"/>
      <c r="N1230" s="259"/>
      <c r="O1230" s="259">
        <f>O1229</f>
        <v>0</v>
      </c>
    </row>
    <row r="1231" spans="1:15" x14ac:dyDescent="0.25">
      <c r="A1231" s="258"/>
      <c r="B1231" s="258"/>
      <c r="C1231" s="258"/>
      <c r="D1231" s="258" t="s">
        <v>251</v>
      </c>
      <c r="E1231" s="258"/>
      <c r="F1231" s="258"/>
      <c r="G1231" s="276"/>
      <c r="H1231" s="258"/>
      <c r="I1231" s="277"/>
      <c r="J1231" s="258"/>
      <c r="K1231" s="258"/>
      <c r="L1231" s="258"/>
      <c r="M1231" s="278"/>
      <c r="N1231" s="278"/>
      <c r="O1231" s="278">
        <v>0</v>
      </c>
    </row>
    <row r="1232" spans="1:15" x14ac:dyDescent="0.25">
      <c r="A1232" s="279"/>
      <c r="B1232" s="279"/>
      <c r="C1232" s="279"/>
      <c r="D1232" s="279" t="s">
        <v>843</v>
      </c>
      <c r="E1232" s="279"/>
      <c r="F1232" s="279"/>
      <c r="G1232" s="280"/>
      <c r="H1232" s="279"/>
      <c r="I1232" s="281"/>
      <c r="J1232" s="279"/>
      <c r="K1232" s="279"/>
      <c r="L1232" s="279"/>
      <c r="M1232" s="259"/>
      <c r="N1232" s="259"/>
      <c r="O1232" s="259">
        <f>O1231</f>
        <v>0</v>
      </c>
    </row>
    <row r="1233" spans="1:15" x14ac:dyDescent="0.25">
      <c r="A1233" s="258"/>
      <c r="B1233" s="258"/>
      <c r="C1233" s="258"/>
      <c r="D1233" s="258" t="s">
        <v>252</v>
      </c>
      <c r="E1233" s="258"/>
      <c r="F1233" s="258"/>
      <c r="G1233" s="276"/>
      <c r="H1233" s="258"/>
      <c r="I1233" s="277"/>
      <c r="J1233" s="258"/>
      <c r="K1233" s="258"/>
      <c r="L1233" s="258"/>
      <c r="M1233" s="278"/>
      <c r="N1233" s="278"/>
      <c r="O1233" s="278">
        <v>203690</v>
      </c>
    </row>
    <row r="1234" spans="1:15" ht="15.75" thickBot="1" x14ac:dyDescent="0.3">
      <c r="A1234" s="249"/>
      <c r="B1234" s="249"/>
      <c r="C1234" s="249"/>
      <c r="D1234" s="249"/>
      <c r="E1234" s="279"/>
      <c r="F1234" s="279" t="s">
        <v>383</v>
      </c>
      <c r="G1234" s="280">
        <v>43504</v>
      </c>
      <c r="H1234" s="279" t="s">
        <v>1345</v>
      </c>
      <c r="I1234" s="282" t="s">
        <v>1102</v>
      </c>
      <c r="J1234" s="279" t="s">
        <v>434</v>
      </c>
      <c r="K1234" s="279" t="s">
        <v>1071</v>
      </c>
      <c r="L1234" s="279" t="s">
        <v>307</v>
      </c>
      <c r="M1234" s="260">
        <v>29000</v>
      </c>
      <c r="N1234" s="260"/>
      <c r="O1234" s="260">
        <v>232690</v>
      </c>
    </row>
    <row r="1235" spans="1:15" x14ac:dyDescent="0.25">
      <c r="A1235" s="279"/>
      <c r="B1235" s="279"/>
      <c r="C1235" s="279"/>
      <c r="D1235" s="279" t="s">
        <v>844</v>
      </c>
      <c r="E1235" s="279"/>
      <c r="F1235" s="279"/>
      <c r="G1235" s="280"/>
      <c r="H1235" s="279"/>
      <c r="I1235" s="281"/>
      <c r="J1235" s="279"/>
      <c r="K1235" s="279"/>
      <c r="L1235" s="279"/>
      <c r="M1235" s="259">
        <f>ROUND(SUM(M1233:M1234),5)</f>
        <v>29000</v>
      </c>
      <c r="N1235" s="259">
        <f>ROUND(SUM(N1233:N1234),5)</f>
        <v>0</v>
      </c>
      <c r="O1235" s="259">
        <f>O1234</f>
        <v>232690</v>
      </c>
    </row>
    <row r="1236" spans="1:15" x14ac:dyDescent="0.25">
      <c r="A1236" s="258"/>
      <c r="B1236" s="258"/>
      <c r="C1236" s="258"/>
      <c r="D1236" s="258" t="s">
        <v>845</v>
      </c>
      <c r="E1236" s="258"/>
      <c r="F1236" s="258"/>
      <c r="G1236" s="276"/>
      <c r="H1236" s="258"/>
      <c r="I1236" s="277"/>
      <c r="J1236" s="258"/>
      <c r="K1236" s="258"/>
      <c r="L1236" s="258"/>
      <c r="M1236" s="278"/>
      <c r="N1236" s="278"/>
      <c r="O1236" s="278">
        <v>0</v>
      </c>
    </row>
    <row r="1237" spans="1:15" ht="15.75" thickBot="1" x14ac:dyDescent="0.3">
      <c r="A1237" s="279"/>
      <c r="B1237" s="279"/>
      <c r="C1237" s="279"/>
      <c r="D1237" s="279" t="s">
        <v>846</v>
      </c>
      <c r="E1237" s="279"/>
      <c r="F1237" s="279"/>
      <c r="G1237" s="280"/>
      <c r="H1237" s="279"/>
      <c r="I1237" s="281"/>
      <c r="J1237" s="279"/>
      <c r="K1237" s="279"/>
      <c r="L1237" s="279"/>
      <c r="M1237" s="260"/>
      <c r="N1237" s="260"/>
      <c r="O1237" s="260">
        <f>O1236</f>
        <v>0</v>
      </c>
    </row>
    <row r="1238" spans="1:15" x14ac:dyDescent="0.25">
      <c r="A1238" s="279"/>
      <c r="B1238" s="279"/>
      <c r="C1238" s="279" t="s">
        <v>253</v>
      </c>
      <c r="D1238" s="279"/>
      <c r="E1238" s="279"/>
      <c r="F1238" s="279"/>
      <c r="G1238" s="280"/>
      <c r="H1238" s="279"/>
      <c r="I1238" s="281"/>
      <c r="J1238" s="279"/>
      <c r="K1238" s="279"/>
      <c r="L1238" s="279"/>
      <c r="M1238" s="259">
        <f>ROUND(M1230+M1232+M1235+M1237,5)</f>
        <v>29000</v>
      </c>
      <c r="N1238" s="259">
        <f>ROUND(N1230+N1232+N1235+N1237,5)</f>
        <v>0</v>
      </c>
      <c r="O1238" s="259">
        <f>ROUND(O1230+O1232+O1235+O1237,5)</f>
        <v>232690</v>
      </c>
    </row>
    <row r="1239" spans="1:15" x14ac:dyDescent="0.25">
      <c r="A1239" s="258"/>
      <c r="B1239" s="258"/>
      <c r="C1239" s="258" t="s">
        <v>254</v>
      </c>
      <c r="D1239" s="258"/>
      <c r="E1239" s="258"/>
      <c r="F1239" s="258"/>
      <c r="G1239" s="276"/>
      <c r="H1239" s="258"/>
      <c r="I1239" s="277"/>
      <c r="J1239" s="258"/>
      <c r="K1239" s="258"/>
      <c r="L1239" s="258"/>
      <c r="M1239" s="278"/>
      <c r="N1239" s="278"/>
      <c r="O1239" s="278">
        <v>20278.5</v>
      </c>
    </row>
    <row r="1240" spans="1:15" x14ac:dyDescent="0.25">
      <c r="A1240" s="258"/>
      <c r="B1240" s="258"/>
      <c r="C1240" s="258"/>
      <c r="D1240" s="258" t="s">
        <v>255</v>
      </c>
      <c r="E1240" s="258"/>
      <c r="F1240" s="258"/>
      <c r="G1240" s="276"/>
      <c r="H1240" s="258"/>
      <c r="I1240" s="277"/>
      <c r="J1240" s="258"/>
      <c r="K1240" s="258"/>
      <c r="L1240" s="258"/>
      <c r="M1240" s="278"/>
      <c r="N1240" s="278"/>
      <c r="O1240" s="278">
        <v>0</v>
      </c>
    </row>
    <row r="1241" spans="1:15" x14ac:dyDescent="0.25">
      <c r="A1241" s="279"/>
      <c r="B1241" s="279"/>
      <c r="C1241" s="279"/>
      <c r="D1241" s="279" t="s">
        <v>847</v>
      </c>
      <c r="E1241" s="279"/>
      <c r="F1241" s="279"/>
      <c r="G1241" s="280"/>
      <c r="H1241" s="279"/>
      <c r="I1241" s="281"/>
      <c r="J1241" s="279"/>
      <c r="K1241" s="279"/>
      <c r="L1241" s="279"/>
      <c r="M1241" s="259"/>
      <c r="N1241" s="259"/>
      <c r="O1241" s="259">
        <f>O1240</f>
        <v>0</v>
      </c>
    </row>
    <row r="1242" spans="1:15" x14ac:dyDescent="0.25">
      <c r="A1242" s="258"/>
      <c r="B1242" s="258"/>
      <c r="C1242" s="258"/>
      <c r="D1242" s="258" t="s">
        <v>256</v>
      </c>
      <c r="E1242" s="258"/>
      <c r="F1242" s="258"/>
      <c r="G1242" s="276"/>
      <c r="H1242" s="258"/>
      <c r="I1242" s="277"/>
      <c r="J1242" s="258"/>
      <c r="K1242" s="258"/>
      <c r="L1242" s="258"/>
      <c r="M1242" s="278"/>
      <c r="N1242" s="278"/>
      <c r="O1242" s="278">
        <v>6000</v>
      </c>
    </row>
    <row r="1243" spans="1:15" x14ac:dyDescent="0.25">
      <c r="A1243" s="279"/>
      <c r="B1243" s="279"/>
      <c r="C1243" s="279"/>
      <c r="D1243" s="279" t="s">
        <v>848</v>
      </c>
      <c r="E1243" s="279"/>
      <c r="F1243" s="279"/>
      <c r="G1243" s="280"/>
      <c r="H1243" s="279"/>
      <c r="I1243" s="281"/>
      <c r="J1243" s="279"/>
      <c r="K1243" s="279"/>
      <c r="L1243" s="279"/>
      <c r="M1243" s="259"/>
      <c r="N1243" s="259"/>
      <c r="O1243" s="259">
        <f>O1242</f>
        <v>6000</v>
      </c>
    </row>
    <row r="1244" spans="1:15" x14ac:dyDescent="0.25">
      <c r="A1244" s="258"/>
      <c r="B1244" s="258"/>
      <c r="C1244" s="258"/>
      <c r="D1244" s="258" t="s">
        <v>257</v>
      </c>
      <c r="E1244" s="258"/>
      <c r="F1244" s="258"/>
      <c r="G1244" s="276"/>
      <c r="H1244" s="258"/>
      <c r="I1244" s="277"/>
      <c r="J1244" s="258"/>
      <c r="K1244" s="258"/>
      <c r="L1244" s="258"/>
      <c r="M1244" s="278"/>
      <c r="N1244" s="278"/>
      <c r="O1244" s="278">
        <v>14278.5</v>
      </c>
    </row>
    <row r="1245" spans="1:15" x14ac:dyDescent="0.25">
      <c r="A1245" s="279"/>
      <c r="B1245" s="279"/>
      <c r="C1245" s="279"/>
      <c r="D1245" s="279"/>
      <c r="E1245" s="279"/>
      <c r="F1245" s="279" t="s">
        <v>386</v>
      </c>
      <c r="G1245" s="280">
        <v>43500</v>
      </c>
      <c r="H1245" s="279" t="s">
        <v>1063</v>
      </c>
      <c r="I1245" s="281"/>
      <c r="J1245" s="279" t="s">
        <v>396</v>
      </c>
      <c r="K1245" s="279" t="s">
        <v>1249</v>
      </c>
      <c r="L1245" s="279" t="s">
        <v>294</v>
      </c>
      <c r="M1245" s="259">
        <v>266</v>
      </c>
      <c r="N1245" s="259"/>
      <c r="O1245" s="259">
        <v>14544.5</v>
      </c>
    </row>
    <row r="1246" spans="1:15" x14ac:dyDescent="0.25">
      <c r="A1246" s="279"/>
      <c r="B1246" s="279"/>
      <c r="C1246" s="279"/>
      <c r="D1246" s="279"/>
      <c r="E1246" s="279"/>
      <c r="F1246" s="279" t="s">
        <v>386</v>
      </c>
      <c r="G1246" s="280">
        <v>43500</v>
      </c>
      <c r="H1246" s="279" t="s">
        <v>1063</v>
      </c>
      <c r="I1246" s="281"/>
      <c r="J1246" s="279" t="s">
        <v>396</v>
      </c>
      <c r="K1246" s="279" t="s">
        <v>1249</v>
      </c>
      <c r="L1246" s="279" t="s">
        <v>294</v>
      </c>
      <c r="M1246" s="259">
        <v>241</v>
      </c>
      <c r="N1246" s="259"/>
      <c r="O1246" s="259">
        <v>14785.5</v>
      </c>
    </row>
    <row r="1247" spans="1:15" x14ac:dyDescent="0.25">
      <c r="A1247" s="279"/>
      <c r="B1247" s="279"/>
      <c r="C1247" s="279"/>
      <c r="D1247" s="279"/>
      <c r="E1247" s="279"/>
      <c r="F1247" s="279" t="s">
        <v>386</v>
      </c>
      <c r="G1247" s="280">
        <v>43500</v>
      </c>
      <c r="H1247" s="279" t="s">
        <v>1063</v>
      </c>
      <c r="I1247" s="281"/>
      <c r="J1247" s="279" t="s">
        <v>396</v>
      </c>
      <c r="K1247" s="279" t="s">
        <v>1249</v>
      </c>
      <c r="L1247" s="279" t="s">
        <v>294</v>
      </c>
      <c r="M1247" s="259">
        <v>240</v>
      </c>
      <c r="N1247" s="259"/>
      <c r="O1247" s="259">
        <v>15025.5</v>
      </c>
    </row>
    <row r="1248" spans="1:15" x14ac:dyDescent="0.25">
      <c r="A1248" s="279"/>
      <c r="B1248" s="279"/>
      <c r="C1248" s="279"/>
      <c r="D1248" s="279"/>
      <c r="E1248" s="279"/>
      <c r="F1248" s="279" t="s">
        <v>386</v>
      </c>
      <c r="G1248" s="280">
        <v>43500</v>
      </c>
      <c r="H1248" s="279" t="s">
        <v>1063</v>
      </c>
      <c r="I1248" s="281"/>
      <c r="J1248" s="279" t="s">
        <v>396</v>
      </c>
      <c r="K1248" s="279" t="s">
        <v>1249</v>
      </c>
      <c r="L1248" s="279" t="s">
        <v>294</v>
      </c>
      <c r="M1248" s="259">
        <v>240</v>
      </c>
      <c r="N1248" s="259"/>
      <c r="O1248" s="259">
        <v>15265.5</v>
      </c>
    </row>
    <row r="1249" spans="1:15" x14ac:dyDescent="0.25">
      <c r="A1249" s="279"/>
      <c r="B1249" s="279"/>
      <c r="C1249" s="279"/>
      <c r="D1249" s="279"/>
      <c r="E1249" s="279"/>
      <c r="F1249" s="279" t="s">
        <v>386</v>
      </c>
      <c r="G1249" s="280">
        <v>43500</v>
      </c>
      <c r="H1249" s="279" t="s">
        <v>1063</v>
      </c>
      <c r="I1249" s="281"/>
      <c r="J1249" s="279" t="s">
        <v>396</v>
      </c>
      <c r="K1249" s="279" t="s">
        <v>1249</v>
      </c>
      <c r="L1249" s="279" t="s">
        <v>294</v>
      </c>
      <c r="M1249" s="259">
        <v>278</v>
      </c>
      <c r="N1249" s="259"/>
      <c r="O1249" s="259">
        <v>15543.5</v>
      </c>
    </row>
    <row r="1250" spans="1:15" x14ac:dyDescent="0.25">
      <c r="A1250" s="279"/>
      <c r="B1250" s="279"/>
      <c r="C1250" s="279"/>
      <c r="D1250" s="279"/>
      <c r="E1250" s="279"/>
      <c r="F1250" s="279" t="s">
        <v>386</v>
      </c>
      <c r="G1250" s="280">
        <v>43500</v>
      </c>
      <c r="H1250" s="279" t="s">
        <v>1063</v>
      </c>
      <c r="I1250" s="281"/>
      <c r="J1250" s="279" t="s">
        <v>396</v>
      </c>
      <c r="K1250" s="279" t="s">
        <v>1249</v>
      </c>
      <c r="L1250" s="279" t="s">
        <v>294</v>
      </c>
      <c r="M1250" s="259">
        <v>330</v>
      </c>
      <c r="N1250" s="259"/>
      <c r="O1250" s="259">
        <v>15873.5</v>
      </c>
    </row>
    <row r="1251" spans="1:15" x14ac:dyDescent="0.25">
      <c r="A1251" s="279"/>
      <c r="B1251" s="279"/>
      <c r="C1251" s="279"/>
      <c r="D1251" s="279"/>
      <c r="E1251" s="279"/>
      <c r="F1251" s="279" t="s">
        <v>461</v>
      </c>
      <c r="G1251" s="280">
        <v>43504</v>
      </c>
      <c r="H1251" s="279" t="s">
        <v>1385</v>
      </c>
      <c r="I1251" s="281"/>
      <c r="J1251" s="279" t="s">
        <v>354</v>
      </c>
      <c r="K1251" s="279" t="s">
        <v>1516</v>
      </c>
      <c r="L1251" s="279" t="s">
        <v>324</v>
      </c>
      <c r="M1251" s="259">
        <v>237</v>
      </c>
      <c r="N1251" s="259"/>
      <c r="O1251" s="259">
        <v>16110.5</v>
      </c>
    </row>
    <row r="1252" spans="1:15" x14ac:dyDescent="0.25">
      <c r="A1252" s="279"/>
      <c r="B1252" s="279"/>
      <c r="C1252" s="279"/>
      <c r="D1252" s="279"/>
      <c r="E1252" s="279"/>
      <c r="F1252" s="279" t="s">
        <v>461</v>
      </c>
      <c r="G1252" s="280">
        <v>43509</v>
      </c>
      <c r="H1252" s="279" t="s">
        <v>1402</v>
      </c>
      <c r="I1252" s="281"/>
      <c r="J1252" s="279" t="s">
        <v>354</v>
      </c>
      <c r="K1252" s="279" t="s">
        <v>1517</v>
      </c>
      <c r="L1252" s="279" t="s">
        <v>324</v>
      </c>
      <c r="M1252" s="259">
        <v>113.9</v>
      </c>
      <c r="N1252" s="259"/>
      <c r="O1252" s="259">
        <v>16224.4</v>
      </c>
    </row>
    <row r="1253" spans="1:15" ht="15.75" thickBot="1" x14ac:dyDescent="0.3">
      <c r="A1253" s="279"/>
      <c r="B1253" s="279"/>
      <c r="C1253" s="279"/>
      <c r="D1253" s="279"/>
      <c r="E1253" s="279"/>
      <c r="F1253" s="279" t="s">
        <v>461</v>
      </c>
      <c r="G1253" s="280">
        <v>43523</v>
      </c>
      <c r="H1253" s="279" t="s">
        <v>1212</v>
      </c>
      <c r="I1253" s="281"/>
      <c r="J1253" s="279" t="s">
        <v>354</v>
      </c>
      <c r="K1253" s="279" t="s">
        <v>1518</v>
      </c>
      <c r="L1253" s="279" t="s">
        <v>324</v>
      </c>
      <c r="M1253" s="260">
        <v>128.9</v>
      </c>
      <c r="N1253" s="260"/>
      <c r="O1253" s="260">
        <v>16353.3</v>
      </c>
    </row>
    <row r="1254" spans="1:15" x14ac:dyDescent="0.25">
      <c r="A1254" s="279"/>
      <c r="B1254" s="279"/>
      <c r="C1254" s="279"/>
      <c r="D1254" s="279" t="s">
        <v>849</v>
      </c>
      <c r="E1254" s="279"/>
      <c r="F1254" s="279"/>
      <c r="G1254" s="280"/>
      <c r="H1254" s="279"/>
      <c r="I1254" s="281"/>
      <c r="J1254" s="279"/>
      <c r="K1254" s="279"/>
      <c r="L1254" s="279"/>
      <c r="M1254" s="259">
        <f>ROUND(SUM(M1244:M1253),5)</f>
        <v>2074.8000000000002</v>
      </c>
      <c r="N1254" s="259">
        <f>ROUND(SUM(N1244:N1253),5)</f>
        <v>0</v>
      </c>
      <c r="O1254" s="259">
        <f>O1253</f>
        <v>16353.3</v>
      </c>
    </row>
    <row r="1255" spans="1:15" x14ac:dyDescent="0.25">
      <c r="A1255" s="258"/>
      <c r="B1255" s="258"/>
      <c r="C1255" s="258"/>
      <c r="D1255" s="258" t="s">
        <v>850</v>
      </c>
      <c r="E1255" s="258"/>
      <c r="F1255" s="258"/>
      <c r="G1255" s="276"/>
      <c r="H1255" s="258"/>
      <c r="I1255" s="277"/>
      <c r="J1255" s="258"/>
      <c r="K1255" s="258"/>
      <c r="L1255" s="258"/>
      <c r="M1255" s="278"/>
      <c r="N1255" s="278"/>
      <c r="O1255" s="278">
        <v>0</v>
      </c>
    </row>
    <row r="1256" spans="1:15" ht="15.75" thickBot="1" x14ac:dyDescent="0.3">
      <c r="A1256" s="279"/>
      <c r="B1256" s="279"/>
      <c r="C1256" s="279"/>
      <c r="D1256" s="279" t="s">
        <v>851</v>
      </c>
      <c r="E1256" s="279"/>
      <c r="F1256" s="279"/>
      <c r="G1256" s="280"/>
      <c r="H1256" s="279"/>
      <c r="I1256" s="281"/>
      <c r="J1256" s="279"/>
      <c r="K1256" s="279"/>
      <c r="L1256" s="279"/>
      <c r="M1256" s="260"/>
      <c r="N1256" s="260"/>
      <c r="O1256" s="260">
        <f>O1255</f>
        <v>0</v>
      </c>
    </row>
    <row r="1257" spans="1:15" x14ac:dyDescent="0.25">
      <c r="A1257" s="279"/>
      <c r="B1257" s="279"/>
      <c r="C1257" s="279" t="s">
        <v>258</v>
      </c>
      <c r="D1257" s="279"/>
      <c r="E1257" s="279"/>
      <c r="F1257" s="279"/>
      <c r="G1257" s="280"/>
      <c r="H1257" s="279"/>
      <c r="I1257" s="281"/>
      <c r="J1257" s="279"/>
      <c r="K1257" s="279"/>
      <c r="L1257" s="279"/>
      <c r="M1257" s="259">
        <f>ROUND(M1241+M1243+M1254+M1256,5)</f>
        <v>2074.8000000000002</v>
      </c>
      <c r="N1257" s="259">
        <f>ROUND(N1241+N1243+N1254+N1256,5)</f>
        <v>0</v>
      </c>
      <c r="O1257" s="259">
        <f>ROUND(O1241+O1243+O1254+O1256,5)</f>
        <v>22353.3</v>
      </c>
    </row>
    <row r="1258" spans="1:15" x14ac:dyDescent="0.25">
      <c r="A1258" s="258"/>
      <c r="B1258" s="258"/>
      <c r="C1258" s="258" t="s">
        <v>852</v>
      </c>
      <c r="D1258" s="258"/>
      <c r="E1258" s="258"/>
      <c r="F1258" s="258"/>
      <c r="G1258" s="276"/>
      <c r="H1258" s="258"/>
      <c r="I1258" s="277"/>
      <c r="J1258" s="258"/>
      <c r="K1258" s="258"/>
      <c r="L1258" s="258"/>
      <c r="M1258" s="278"/>
      <c r="N1258" s="278"/>
      <c r="O1258" s="278">
        <v>0</v>
      </c>
    </row>
    <row r="1259" spans="1:15" x14ac:dyDescent="0.25">
      <c r="A1259" s="279"/>
      <c r="B1259" s="279"/>
      <c r="C1259" s="279" t="s">
        <v>853</v>
      </c>
      <c r="D1259" s="279"/>
      <c r="E1259" s="279"/>
      <c r="F1259" s="279"/>
      <c r="G1259" s="280"/>
      <c r="H1259" s="279"/>
      <c r="I1259" s="281"/>
      <c r="J1259" s="279"/>
      <c r="K1259" s="279"/>
      <c r="L1259" s="279"/>
      <c r="M1259" s="259"/>
      <c r="N1259" s="259"/>
      <c r="O1259" s="259">
        <f>O1258</f>
        <v>0</v>
      </c>
    </row>
    <row r="1260" spans="1:15" x14ac:dyDescent="0.25">
      <c r="A1260" s="258"/>
      <c r="B1260" s="258"/>
      <c r="C1260" s="258" t="s">
        <v>259</v>
      </c>
      <c r="D1260" s="258"/>
      <c r="E1260" s="258"/>
      <c r="F1260" s="258"/>
      <c r="G1260" s="276"/>
      <c r="H1260" s="258"/>
      <c r="I1260" s="277"/>
      <c r="J1260" s="258"/>
      <c r="K1260" s="258"/>
      <c r="L1260" s="258"/>
      <c r="M1260" s="278"/>
      <c r="N1260" s="278"/>
      <c r="O1260" s="278">
        <v>10034</v>
      </c>
    </row>
    <row r="1261" spans="1:15" ht="15.75" thickBot="1" x14ac:dyDescent="0.3">
      <c r="A1261" s="249"/>
      <c r="B1261" s="249"/>
      <c r="C1261" s="249"/>
      <c r="D1261" s="249"/>
      <c r="E1261" s="279"/>
      <c r="F1261" s="279" t="s">
        <v>383</v>
      </c>
      <c r="G1261" s="280">
        <v>43504</v>
      </c>
      <c r="H1261" s="279" t="s">
        <v>1157</v>
      </c>
      <c r="I1261" s="282" t="s">
        <v>1102</v>
      </c>
      <c r="J1261" s="279" t="s">
        <v>435</v>
      </c>
      <c r="K1261" s="279" t="s">
        <v>1346</v>
      </c>
      <c r="L1261" s="279" t="s">
        <v>307</v>
      </c>
      <c r="M1261" s="260">
        <v>1157.75</v>
      </c>
      <c r="N1261" s="260"/>
      <c r="O1261" s="260">
        <v>11191.75</v>
      </c>
    </row>
    <row r="1262" spans="1:15" x14ac:dyDescent="0.25">
      <c r="A1262" s="279"/>
      <c r="B1262" s="279"/>
      <c r="C1262" s="279" t="s">
        <v>854</v>
      </c>
      <c r="D1262" s="279"/>
      <c r="E1262" s="279"/>
      <c r="F1262" s="279"/>
      <c r="G1262" s="280"/>
      <c r="H1262" s="279"/>
      <c r="I1262" s="281"/>
      <c r="J1262" s="279"/>
      <c r="K1262" s="279"/>
      <c r="L1262" s="279"/>
      <c r="M1262" s="259">
        <f>ROUND(SUM(M1260:M1261),5)</f>
        <v>1157.75</v>
      </c>
      <c r="N1262" s="259">
        <f>ROUND(SUM(N1260:N1261),5)</f>
        <v>0</v>
      </c>
      <c r="O1262" s="259">
        <f>O1261</f>
        <v>11191.75</v>
      </c>
    </row>
    <row r="1263" spans="1:15" x14ac:dyDescent="0.25">
      <c r="A1263" s="258"/>
      <c r="B1263" s="258"/>
      <c r="C1263" s="258" t="s">
        <v>260</v>
      </c>
      <c r="D1263" s="258"/>
      <c r="E1263" s="258"/>
      <c r="F1263" s="258"/>
      <c r="G1263" s="276"/>
      <c r="H1263" s="258"/>
      <c r="I1263" s="277"/>
      <c r="J1263" s="258"/>
      <c r="K1263" s="258"/>
      <c r="L1263" s="258"/>
      <c r="M1263" s="278"/>
      <c r="N1263" s="278"/>
      <c r="O1263" s="278">
        <v>5678.09</v>
      </c>
    </row>
    <row r="1264" spans="1:15" x14ac:dyDescent="0.25">
      <c r="A1264" s="279"/>
      <c r="B1264" s="279"/>
      <c r="C1264" s="279"/>
      <c r="D1264" s="279"/>
      <c r="E1264" s="279"/>
      <c r="F1264" s="279" t="s">
        <v>461</v>
      </c>
      <c r="G1264" s="280">
        <v>43498</v>
      </c>
      <c r="H1264" s="279" t="s">
        <v>1362</v>
      </c>
      <c r="I1264" s="281"/>
      <c r="J1264" s="279" t="s">
        <v>1154</v>
      </c>
      <c r="K1264" s="279" t="s">
        <v>1239</v>
      </c>
      <c r="L1264" s="279" t="s">
        <v>324</v>
      </c>
      <c r="M1264" s="259">
        <v>61.33</v>
      </c>
      <c r="N1264" s="259"/>
      <c r="O1264" s="259">
        <v>5739.42</v>
      </c>
    </row>
    <row r="1265" spans="1:15" x14ac:dyDescent="0.25">
      <c r="A1265" s="279"/>
      <c r="B1265" s="279"/>
      <c r="C1265" s="279"/>
      <c r="D1265" s="279"/>
      <c r="E1265" s="279"/>
      <c r="F1265" s="279" t="s">
        <v>461</v>
      </c>
      <c r="G1265" s="280">
        <v>43515</v>
      </c>
      <c r="H1265" s="279" t="s">
        <v>1202</v>
      </c>
      <c r="I1265" s="281"/>
      <c r="J1265" s="279" t="s">
        <v>1126</v>
      </c>
      <c r="K1265" s="279" t="s">
        <v>1519</v>
      </c>
      <c r="L1265" s="279" t="s">
        <v>324</v>
      </c>
      <c r="M1265" s="259">
        <v>454.77</v>
      </c>
      <c r="N1265" s="259"/>
      <c r="O1265" s="259">
        <v>6194.19</v>
      </c>
    </row>
    <row r="1266" spans="1:15" ht="15.75" thickBot="1" x14ac:dyDescent="0.3">
      <c r="A1266" s="279"/>
      <c r="B1266" s="279"/>
      <c r="C1266" s="279"/>
      <c r="D1266" s="279"/>
      <c r="E1266" s="279"/>
      <c r="F1266" s="279" t="s">
        <v>461</v>
      </c>
      <c r="G1266" s="280">
        <v>43519</v>
      </c>
      <c r="H1266" s="279" t="s">
        <v>1194</v>
      </c>
      <c r="I1266" s="281"/>
      <c r="J1266" s="279" t="s">
        <v>1124</v>
      </c>
      <c r="K1266" s="279" t="s">
        <v>1419</v>
      </c>
      <c r="L1266" s="279" t="s">
        <v>324</v>
      </c>
      <c r="M1266" s="260">
        <v>408.21</v>
      </c>
      <c r="N1266" s="260"/>
      <c r="O1266" s="260">
        <v>6602.4</v>
      </c>
    </row>
    <row r="1267" spans="1:15" x14ac:dyDescent="0.25">
      <c r="A1267" s="279"/>
      <c r="B1267" s="279"/>
      <c r="C1267" s="279" t="s">
        <v>855</v>
      </c>
      <c r="D1267" s="279"/>
      <c r="E1267" s="279"/>
      <c r="F1267" s="279"/>
      <c r="G1267" s="280"/>
      <c r="H1267" s="279"/>
      <c r="I1267" s="281"/>
      <c r="J1267" s="279"/>
      <c r="K1267" s="279"/>
      <c r="L1267" s="279"/>
      <c r="M1267" s="259">
        <f>ROUND(SUM(M1263:M1266),5)</f>
        <v>924.31</v>
      </c>
      <c r="N1267" s="259">
        <f>ROUND(SUM(N1263:N1266),5)</f>
        <v>0</v>
      </c>
      <c r="O1267" s="259">
        <f>O1266</f>
        <v>6602.4</v>
      </c>
    </row>
    <row r="1268" spans="1:15" x14ac:dyDescent="0.25">
      <c r="A1268" s="258"/>
      <c r="B1268" s="258"/>
      <c r="C1268" s="258" t="s">
        <v>261</v>
      </c>
      <c r="D1268" s="258"/>
      <c r="E1268" s="258"/>
      <c r="F1268" s="258"/>
      <c r="G1268" s="276"/>
      <c r="H1268" s="258"/>
      <c r="I1268" s="277"/>
      <c r="J1268" s="258"/>
      <c r="K1268" s="258"/>
      <c r="L1268" s="258"/>
      <c r="M1268" s="278"/>
      <c r="N1268" s="278"/>
      <c r="O1268" s="278">
        <v>9262.73</v>
      </c>
    </row>
    <row r="1269" spans="1:15" x14ac:dyDescent="0.25">
      <c r="A1269" s="279"/>
      <c r="B1269" s="279"/>
      <c r="C1269" s="279" t="s">
        <v>856</v>
      </c>
      <c r="D1269" s="279"/>
      <c r="E1269" s="279"/>
      <c r="F1269" s="279"/>
      <c r="G1269" s="280"/>
      <c r="H1269" s="279"/>
      <c r="I1269" s="281"/>
      <c r="J1269" s="279"/>
      <c r="K1269" s="279"/>
      <c r="L1269" s="279"/>
      <c r="M1269" s="259"/>
      <c r="N1269" s="259"/>
      <c r="O1269" s="259">
        <f>O1268</f>
        <v>9262.73</v>
      </c>
    </row>
    <row r="1270" spans="1:15" x14ac:dyDescent="0.25">
      <c r="A1270" s="258"/>
      <c r="B1270" s="258"/>
      <c r="C1270" s="258" t="s">
        <v>262</v>
      </c>
      <c r="D1270" s="258"/>
      <c r="E1270" s="258"/>
      <c r="F1270" s="258"/>
      <c r="G1270" s="276"/>
      <c r="H1270" s="258"/>
      <c r="I1270" s="277"/>
      <c r="J1270" s="258"/>
      <c r="K1270" s="258"/>
      <c r="L1270" s="258"/>
      <c r="M1270" s="278"/>
      <c r="N1270" s="278"/>
      <c r="O1270" s="278">
        <v>0</v>
      </c>
    </row>
    <row r="1271" spans="1:15" x14ac:dyDescent="0.25">
      <c r="A1271" s="279"/>
      <c r="B1271" s="279"/>
      <c r="C1271" s="279" t="s">
        <v>857</v>
      </c>
      <c r="D1271" s="279"/>
      <c r="E1271" s="279"/>
      <c r="F1271" s="279"/>
      <c r="G1271" s="280"/>
      <c r="H1271" s="279"/>
      <c r="I1271" s="281"/>
      <c r="J1271" s="279"/>
      <c r="K1271" s="279"/>
      <c r="L1271" s="279"/>
      <c r="M1271" s="259"/>
      <c r="N1271" s="259"/>
      <c r="O1271" s="259">
        <f>O1270</f>
        <v>0</v>
      </c>
    </row>
    <row r="1272" spans="1:15" x14ac:dyDescent="0.25">
      <c r="A1272" s="258"/>
      <c r="B1272" s="258"/>
      <c r="C1272" s="258" t="s">
        <v>263</v>
      </c>
      <c r="D1272" s="258"/>
      <c r="E1272" s="258"/>
      <c r="F1272" s="258"/>
      <c r="G1272" s="276"/>
      <c r="H1272" s="258"/>
      <c r="I1272" s="277"/>
      <c r="J1272" s="258"/>
      <c r="K1272" s="258"/>
      <c r="L1272" s="258"/>
      <c r="M1272" s="278"/>
      <c r="N1272" s="278"/>
      <c r="O1272" s="278">
        <v>3072.11</v>
      </c>
    </row>
    <row r="1273" spans="1:15" x14ac:dyDescent="0.25">
      <c r="A1273" s="258"/>
      <c r="B1273" s="258"/>
      <c r="C1273" s="258"/>
      <c r="D1273" s="258" t="s">
        <v>858</v>
      </c>
      <c r="E1273" s="258"/>
      <c r="F1273" s="258"/>
      <c r="G1273" s="276"/>
      <c r="H1273" s="258"/>
      <c r="I1273" s="277"/>
      <c r="J1273" s="258"/>
      <c r="K1273" s="258"/>
      <c r="L1273" s="258"/>
      <c r="M1273" s="278"/>
      <c r="N1273" s="278"/>
      <c r="O1273" s="278">
        <v>0</v>
      </c>
    </row>
    <row r="1274" spans="1:15" x14ac:dyDescent="0.25">
      <c r="A1274" s="279"/>
      <c r="B1274" s="279"/>
      <c r="C1274" s="279"/>
      <c r="D1274" s="279" t="s">
        <v>859</v>
      </c>
      <c r="E1274" s="279"/>
      <c r="F1274" s="279"/>
      <c r="G1274" s="280"/>
      <c r="H1274" s="279"/>
      <c r="I1274" s="281"/>
      <c r="J1274" s="279"/>
      <c r="K1274" s="279"/>
      <c r="L1274" s="279"/>
      <c r="M1274" s="259"/>
      <c r="N1274" s="259"/>
      <c r="O1274" s="259">
        <f>O1273</f>
        <v>0</v>
      </c>
    </row>
    <row r="1275" spans="1:15" x14ac:dyDescent="0.25">
      <c r="A1275" s="258"/>
      <c r="B1275" s="258"/>
      <c r="C1275" s="258"/>
      <c r="D1275" s="258" t="s">
        <v>860</v>
      </c>
      <c r="E1275" s="258"/>
      <c r="F1275" s="258"/>
      <c r="G1275" s="276"/>
      <c r="H1275" s="258"/>
      <c r="I1275" s="277"/>
      <c r="J1275" s="258"/>
      <c r="K1275" s="258"/>
      <c r="L1275" s="258"/>
      <c r="M1275" s="278"/>
      <c r="N1275" s="278"/>
      <c r="O1275" s="278">
        <v>3072.11</v>
      </c>
    </row>
    <row r="1276" spans="1:15" ht="15.75" thickBot="1" x14ac:dyDescent="0.3">
      <c r="A1276" s="249"/>
      <c r="B1276" s="249"/>
      <c r="C1276" s="249"/>
      <c r="D1276" s="249"/>
      <c r="E1276" s="279"/>
      <c r="F1276" s="279" t="s">
        <v>461</v>
      </c>
      <c r="G1276" s="280">
        <v>43522</v>
      </c>
      <c r="H1276" s="279" t="s">
        <v>1195</v>
      </c>
      <c r="I1276" s="281"/>
      <c r="J1276" s="279" t="s">
        <v>409</v>
      </c>
      <c r="K1276" s="279" t="s">
        <v>1422</v>
      </c>
      <c r="L1276" s="279" t="s">
        <v>324</v>
      </c>
      <c r="M1276" s="259">
        <v>531.28</v>
      </c>
      <c r="N1276" s="259"/>
      <c r="O1276" s="259">
        <v>3603.39</v>
      </c>
    </row>
    <row r="1277" spans="1:15" ht="15.75" thickBot="1" x14ac:dyDescent="0.3">
      <c r="A1277" s="279"/>
      <c r="B1277" s="279"/>
      <c r="C1277" s="279"/>
      <c r="D1277" s="279" t="s">
        <v>861</v>
      </c>
      <c r="E1277" s="279"/>
      <c r="F1277" s="279"/>
      <c r="G1277" s="280"/>
      <c r="H1277" s="279"/>
      <c r="I1277" s="281"/>
      <c r="J1277" s="279"/>
      <c r="K1277" s="279"/>
      <c r="L1277" s="279"/>
      <c r="M1277" s="262">
        <f>ROUND(SUM(M1275:M1276),5)</f>
        <v>531.28</v>
      </c>
      <c r="N1277" s="262">
        <f>ROUND(SUM(N1275:N1276),5)</f>
        <v>0</v>
      </c>
      <c r="O1277" s="262">
        <f>O1276</f>
        <v>3603.39</v>
      </c>
    </row>
    <row r="1278" spans="1:15" x14ac:dyDescent="0.25">
      <c r="A1278" s="279"/>
      <c r="B1278" s="279"/>
      <c r="C1278" s="279" t="s">
        <v>862</v>
      </c>
      <c r="D1278" s="279"/>
      <c r="E1278" s="279"/>
      <c r="F1278" s="279"/>
      <c r="G1278" s="280"/>
      <c r="H1278" s="279"/>
      <c r="I1278" s="281"/>
      <c r="J1278" s="279"/>
      <c r="K1278" s="279"/>
      <c r="L1278" s="279"/>
      <c r="M1278" s="259">
        <f>ROUND(M1274+M1277,5)</f>
        <v>531.28</v>
      </c>
      <c r="N1278" s="259">
        <f>ROUND(N1274+N1277,5)</f>
        <v>0</v>
      </c>
      <c r="O1278" s="259">
        <f>ROUND(O1274+O1277,5)</f>
        <v>3603.39</v>
      </c>
    </row>
    <row r="1279" spans="1:15" x14ac:dyDescent="0.25">
      <c r="A1279" s="258"/>
      <c r="B1279" s="258"/>
      <c r="C1279" s="258" t="s">
        <v>863</v>
      </c>
      <c r="D1279" s="258"/>
      <c r="E1279" s="258"/>
      <c r="F1279" s="258"/>
      <c r="G1279" s="276"/>
      <c r="H1279" s="258"/>
      <c r="I1279" s="277"/>
      <c r="J1279" s="258"/>
      <c r="K1279" s="258"/>
      <c r="L1279" s="258"/>
      <c r="M1279" s="278"/>
      <c r="N1279" s="278"/>
      <c r="O1279" s="278">
        <v>0</v>
      </c>
    </row>
    <row r="1280" spans="1:15" x14ac:dyDescent="0.25">
      <c r="A1280" s="279"/>
      <c r="B1280" s="279"/>
      <c r="C1280" s="279" t="s">
        <v>864</v>
      </c>
      <c r="D1280" s="279"/>
      <c r="E1280" s="279"/>
      <c r="F1280" s="279"/>
      <c r="G1280" s="280"/>
      <c r="H1280" s="279"/>
      <c r="I1280" s="281"/>
      <c r="J1280" s="279"/>
      <c r="K1280" s="279"/>
      <c r="L1280" s="279"/>
      <c r="M1280" s="259"/>
      <c r="N1280" s="259"/>
      <c r="O1280" s="259">
        <f>O1279</f>
        <v>0</v>
      </c>
    </row>
    <row r="1281" spans="1:15" x14ac:dyDescent="0.25">
      <c r="A1281" s="258"/>
      <c r="B1281" s="258"/>
      <c r="C1281" s="258" t="s">
        <v>865</v>
      </c>
      <c r="D1281" s="258"/>
      <c r="E1281" s="258"/>
      <c r="F1281" s="258"/>
      <c r="G1281" s="276"/>
      <c r="H1281" s="258"/>
      <c r="I1281" s="277"/>
      <c r="J1281" s="258"/>
      <c r="K1281" s="258"/>
      <c r="L1281" s="258"/>
      <c r="M1281" s="278"/>
      <c r="N1281" s="278"/>
      <c r="O1281" s="278">
        <v>0</v>
      </c>
    </row>
    <row r="1282" spans="1:15" x14ac:dyDescent="0.25">
      <c r="A1282" s="279"/>
      <c r="B1282" s="279"/>
      <c r="C1282" s="279" t="s">
        <v>866</v>
      </c>
      <c r="D1282" s="279"/>
      <c r="E1282" s="279"/>
      <c r="F1282" s="279"/>
      <c r="G1282" s="280"/>
      <c r="H1282" s="279"/>
      <c r="I1282" s="281"/>
      <c r="J1282" s="279"/>
      <c r="K1282" s="279"/>
      <c r="L1282" s="279"/>
      <c r="M1282" s="259"/>
      <c r="N1282" s="259"/>
      <c r="O1282" s="259">
        <f>O1281</f>
        <v>0</v>
      </c>
    </row>
    <row r="1283" spans="1:15" x14ac:dyDescent="0.25">
      <c r="A1283" s="258"/>
      <c r="B1283" s="258"/>
      <c r="C1283" s="258" t="s">
        <v>867</v>
      </c>
      <c r="D1283" s="258"/>
      <c r="E1283" s="258"/>
      <c r="F1283" s="258"/>
      <c r="G1283" s="276"/>
      <c r="H1283" s="258"/>
      <c r="I1283" s="277"/>
      <c r="J1283" s="258"/>
      <c r="K1283" s="258"/>
      <c r="L1283" s="258"/>
      <c r="M1283" s="278"/>
      <c r="N1283" s="278"/>
      <c r="O1283" s="278">
        <v>0</v>
      </c>
    </row>
    <row r="1284" spans="1:15" ht="15.75" thickBot="1" x14ac:dyDescent="0.3">
      <c r="A1284" s="279"/>
      <c r="B1284" s="279"/>
      <c r="C1284" s="279" t="s">
        <v>868</v>
      </c>
      <c r="D1284" s="279"/>
      <c r="E1284" s="279"/>
      <c r="F1284" s="279"/>
      <c r="G1284" s="280"/>
      <c r="H1284" s="279"/>
      <c r="I1284" s="281"/>
      <c r="J1284" s="279"/>
      <c r="K1284" s="279"/>
      <c r="L1284" s="279"/>
      <c r="M1284" s="260"/>
      <c r="N1284" s="260"/>
      <c r="O1284" s="260">
        <f>O1283</f>
        <v>0</v>
      </c>
    </row>
    <row r="1285" spans="1:15" x14ac:dyDescent="0.25">
      <c r="A1285" s="279"/>
      <c r="B1285" s="279" t="s">
        <v>264</v>
      </c>
      <c r="C1285" s="279"/>
      <c r="D1285" s="279"/>
      <c r="E1285" s="279"/>
      <c r="F1285" s="279"/>
      <c r="G1285" s="280"/>
      <c r="H1285" s="279"/>
      <c r="I1285" s="281"/>
      <c r="J1285" s="279"/>
      <c r="K1285" s="279"/>
      <c r="L1285" s="279"/>
      <c r="M1285" s="259">
        <f>ROUND(M1203+M1205+M1207+M1211+M1213+M1217+M1227+M1238+M1257+M1259+M1262+M1267+M1269+M1271+M1278+M1280+M1282+M1284,5)</f>
        <v>45775.67</v>
      </c>
      <c r="N1285" s="259">
        <f>ROUND(N1203+N1205+N1207+N1211+N1213+N1217+N1227+N1238+N1257+N1259+N1262+N1267+N1269+N1271+N1278+N1280+N1282+N1284,5)</f>
        <v>0</v>
      </c>
      <c r="O1285" s="259">
        <f>ROUND(O1203+O1205+O1207+O1211+O1213+O1217+O1227+O1238+O1257+O1259+O1262+O1267+O1269+O1271+O1278+O1280+O1282+O1284,5)</f>
        <v>394043.94</v>
      </c>
    </row>
    <row r="1286" spans="1:15" x14ac:dyDescent="0.25">
      <c r="A1286" s="258"/>
      <c r="B1286" s="258" t="s">
        <v>265</v>
      </c>
      <c r="C1286" s="258"/>
      <c r="D1286" s="258"/>
      <c r="E1286" s="258"/>
      <c r="F1286" s="258"/>
      <c r="G1286" s="276"/>
      <c r="H1286" s="258"/>
      <c r="I1286" s="277"/>
      <c r="J1286" s="258"/>
      <c r="K1286" s="258"/>
      <c r="L1286" s="258"/>
      <c r="M1286" s="278"/>
      <c r="N1286" s="278"/>
      <c r="O1286" s="278">
        <v>0</v>
      </c>
    </row>
    <row r="1287" spans="1:15" x14ac:dyDescent="0.25">
      <c r="A1287" s="258"/>
      <c r="B1287" s="258"/>
      <c r="C1287" s="258" t="s">
        <v>266</v>
      </c>
      <c r="D1287" s="258"/>
      <c r="E1287" s="258"/>
      <c r="F1287" s="258"/>
      <c r="G1287" s="276"/>
      <c r="H1287" s="258"/>
      <c r="I1287" s="277"/>
      <c r="J1287" s="258"/>
      <c r="K1287" s="258"/>
      <c r="L1287" s="258"/>
      <c r="M1287" s="278"/>
      <c r="N1287" s="278"/>
      <c r="O1287" s="278">
        <v>0</v>
      </c>
    </row>
    <row r="1288" spans="1:15" x14ac:dyDescent="0.25">
      <c r="A1288" s="279"/>
      <c r="B1288" s="279"/>
      <c r="C1288" s="279" t="s">
        <v>869</v>
      </c>
      <c r="D1288" s="279"/>
      <c r="E1288" s="279"/>
      <c r="F1288" s="279"/>
      <c r="G1288" s="280"/>
      <c r="H1288" s="279"/>
      <c r="I1288" s="281"/>
      <c r="J1288" s="279"/>
      <c r="K1288" s="279"/>
      <c r="L1288" s="279"/>
      <c r="M1288" s="259"/>
      <c r="N1288" s="259"/>
      <c r="O1288" s="259">
        <f>O1287</f>
        <v>0</v>
      </c>
    </row>
    <row r="1289" spans="1:15" x14ac:dyDescent="0.25">
      <c r="A1289" s="258"/>
      <c r="B1289" s="258"/>
      <c r="C1289" s="258" t="s">
        <v>870</v>
      </c>
      <c r="D1289" s="258"/>
      <c r="E1289" s="258"/>
      <c r="F1289" s="258"/>
      <c r="G1289" s="276"/>
      <c r="H1289" s="258"/>
      <c r="I1289" s="277"/>
      <c r="J1289" s="258"/>
      <c r="K1289" s="258"/>
      <c r="L1289" s="258"/>
      <c r="M1289" s="278"/>
      <c r="N1289" s="278"/>
      <c r="O1289" s="278">
        <v>0</v>
      </c>
    </row>
    <row r="1290" spans="1:15" ht="15.75" thickBot="1" x14ac:dyDescent="0.3">
      <c r="A1290" s="279"/>
      <c r="B1290" s="279"/>
      <c r="C1290" s="279" t="s">
        <v>871</v>
      </c>
      <c r="D1290" s="279"/>
      <c r="E1290" s="279"/>
      <c r="F1290" s="279"/>
      <c r="G1290" s="280"/>
      <c r="H1290" s="279"/>
      <c r="I1290" s="281"/>
      <c r="J1290" s="279"/>
      <c r="K1290" s="279"/>
      <c r="L1290" s="279"/>
      <c r="M1290" s="260"/>
      <c r="N1290" s="260"/>
      <c r="O1290" s="260">
        <f>O1289</f>
        <v>0</v>
      </c>
    </row>
    <row r="1291" spans="1:15" x14ac:dyDescent="0.25">
      <c r="A1291" s="279"/>
      <c r="B1291" s="279" t="s">
        <v>267</v>
      </c>
      <c r="C1291" s="279"/>
      <c r="D1291" s="279"/>
      <c r="E1291" s="279"/>
      <c r="F1291" s="279"/>
      <c r="G1291" s="280"/>
      <c r="H1291" s="279"/>
      <c r="I1291" s="281"/>
      <c r="J1291" s="279"/>
      <c r="K1291" s="279"/>
      <c r="L1291" s="279"/>
      <c r="M1291" s="259"/>
      <c r="N1291" s="259"/>
      <c r="O1291" s="259">
        <f>ROUND(O1288+O1290,5)</f>
        <v>0</v>
      </c>
    </row>
    <row r="1292" spans="1:15" x14ac:dyDescent="0.25">
      <c r="A1292" s="258"/>
      <c r="B1292" s="258" t="s">
        <v>268</v>
      </c>
      <c r="C1292" s="258"/>
      <c r="D1292" s="258"/>
      <c r="E1292" s="258"/>
      <c r="F1292" s="258"/>
      <c r="G1292" s="276"/>
      <c r="H1292" s="258"/>
      <c r="I1292" s="277"/>
      <c r="J1292" s="258"/>
      <c r="K1292" s="258"/>
      <c r="L1292" s="258"/>
      <c r="M1292" s="278"/>
      <c r="N1292" s="278"/>
      <c r="O1292" s="278">
        <v>199.6</v>
      </c>
    </row>
    <row r="1293" spans="1:15" x14ac:dyDescent="0.25">
      <c r="A1293" s="258"/>
      <c r="B1293" s="258"/>
      <c r="C1293" s="258" t="s">
        <v>269</v>
      </c>
      <c r="D1293" s="258"/>
      <c r="E1293" s="258"/>
      <c r="F1293" s="258"/>
      <c r="G1293" s="276"/>
      <c r="H1293" s="258"/>
      <c r="I1293" s="277"/>
      <c r="J1293" s="258"/>
      <c r="K1293" s="258"/>
      <c r="L1293" s="258"/>
      <c r="M1293" s="278"/>
      <c r="N1293" s="278"/>
      <c r="O1293" s="278">
        <v>199.6</v>
      </c>
    </row>
    <row r="1294" spans="1:15" x14ac:dyDescent="0.25">
      <c r="A1294" s="258"/>
      <c r="B1294" s="258"/>
      <c r="C1294" s="258"/>
      <c r="D1294" s="258" t="s">
        <v>270</v>
      </c>
      <c r="E1294" s="258"/>
      <c r="F1294" s="258"/>
      <c r="G1294" s="276"/>
      <c r="H1294" s="258"/>
      <c r="I1294" s="277"/>
      <c r="J1294" s="258"/>
      <c r="K1294" s="258"/>
      <c r="L1294" s="258"/>
      <c r="M1294" s="278"/>
      <c r="N1294" s="278"/>
      <c r="O1294" s="278">
        <v>199.6</v>
      </c>
    </row>
    <row r="1295" spans="1:15" x14ac:dyDescent="0.25">
      <c r="A1295" s="279"/>
      <c r="B1295" s="279"/>
      <c r="C1295" s="279"/>
      <c r="D1295" s="279" t="s">
        <v>872</v>
      </c>
      <c r="E1295" s="279"/>
      <c r="F1295" s="279"/>
      <c r="G1295" s="280"/>
      <c r="H1295" s="279"/>
      <c r="I1295" s="281"/>
      <c r="J1295" s="279"/>
      <c r="K1295" s="279"/>
      <c r="L1295" s="279"/>
      <c r="M1295" s="259"/>
      <c r="N1295" s="259"/>
      <c r="O1295" s="259">
        <f>O1294</f>
        <v>199.6</v>
      </c>
    </row>
    <row r="1296" spans="1:15" x14ac:dyDescent="0.25">
      <c r="A1296" s="258"/>
      <c r="B1296" s="258"/>
      <c r="C1296" s="258"/>
      <c r="D1296" s="258" t="s">
        <v>271</v>
      </c>
      <c r="E1296" s="258"/>
      <c r="F1296" s="258"/>
      <c r="G1296" s="276"/>
      <c r="H1296" s="258"/>
      <c r="I1296" s="277"/>
      <c r="J1296" s="258"/>
      <c r="K1296" s="258"/>
      <c r="L1296" s="258"/>
      <c r="M1296" s="278"/>
      <c r="N1296" s="278"/>
      <c r="O1296" s="278">
        <v>0</v>
      </c>
    </row>
    <row r="1297" spans="1:15" x14ac:dyDescent="0.25">
      <c r="A1297" s="279"/>
      <c r="B1297" s="279"/>
      <c r="C1297" s="279"/>
      <c r="D1297" s="279" t="s">
        <v>873</v>
      </c>
      <c r="E1297" s="279"/>
      <c r="F1297" s="279"/>
      <c r="G1297" s="280"/>
      <c r="H1297" s="279"/>
      <c r="I1297" s="281"/>
      <c r="J1297" s="279"/>
      <c r="K1297" s="279"/>
      <c r="L1297" s="279"/>
      <c r="M1297" s="259"/>
      <c r="N1297" s="259"/>
      <c r="O1297" s="259">
        <f>O1296</f>
        <v>0</v>
      </c>
    </row>
    <row r="1298" spans="1:15" x14ac:dyDescent="0.25">
      <c r="A1298" s="258"/>
      <c r="B1298" s="258"/>
      <c r="C1298" s="258"/>
      <c r="D1298" s="258" t="s">
        <v>272</v>
      </c>
      <c r="E1298" s="258"/>
      <c r="F1298" s="258"/>
      <c r="G1298" s="276"/>
      <c r="H1298" s="258"/>
      <c r="I1298" s="277"/>
      <c r="J1298" s="258"/>
      <c r="K1298" s="258"/>
      <c r="L1298" s="258"/>
      <c r="M1298" s="278"/>
      <c r="N1298" s="278"/>
      <c r="O1298" s="278">
        <v>0</v>
      </c>
    </row>
    <row r="1299" spans="1:15" x14ac:dyDescent="0.25">
      <c r="A1299" s="279"/>
      <c r="B1299" s="279"/>
      <c r="C1299" s="279"/>
      <c r="D1299" s="279" t="s">
        <v>874</v>
      </c>
      <c r="E1299" s="279"/>
      <c r="F1299" s="279"/>
      <c r="G1299" s="280"/>
      <c r="H1299" s="279"/>
      <c r="I1299" s="281"/>
      <c r="J1299" s="279"/>
      <c r="K1299" s="279"/>
      <c r="L1299" s="279"/>
      <c r="M1299" s="259"/>
      <c r="N1299" s="259"/>
      <c r="O1299" s="259">
        <f>O1298</f>
        <v>0</v>
      </c>
    </row>
    <row r="1300" spans="1:15" x14ac:dyDescent="0.25">
      <c r="A1300" s="258"/>
      <c r="B1300" s="258"/>
      <c r="C1300" s="258"/>
      <c r="D1300" s="258" t="s">
        <v>875</v>
      </c>
      <c r="E1300" s="258"/>
      <c r="F1300" s="258"/>
      <c r="G1300" s="276"/>
      <c r="H1300" s="258"/>
      <c r="I1300" s="277"/>
      <c r="J1300" s="258"/>
      <c r="K1300" s="258"/>
      <c r="L1300" s="258"/>
      <c r="M1300" s="278"/>
      <c r="N1300" s="278"/>
      <c r="O1300" s="278">
        <v>0</v>
      </c>
    </row>
    <row r="1301" spans="1:15" ht="15.75" thickBot="1" x14ac:dyDescent="0.3">
      <c r="A1301" s="279"/>
      <c r="B1301" s="279"/>
      <c r="C1301" s="279"/>
      <c r="D1301" s="279" t="s">
        <v>876</v>
      </c>
      <c r="E1301" s="279"/>
      <c r="F1301" s="279"/>
      <c r="G1301" s="280"/>
      <c r="H1301" s="279"/>
      <c r="I1301" s="281"/>
      <c r="J1301" s="279"/>
      <c r="K1301" s="279"/>
      <c r="L1301" s="279"/>
      <c r="M1301" s="260"/>
      <c r="N1301" s="260"/>
      <c r="O1301" s="260">
        <f>O1300</f>
        <v>0</v>
      </c>
    </row>
    <row r="1302" spans="1:15" x14ac:dyDescent="0.25">
      <c r="A1302" s="279"/>
      <c r="B1302" s="279"/>
      <c r="C1302" s="279" t="s">
        <v>273</v>
      </c>
      <c r="D1302" s="279"/>
      <c r="E1302" s="279"/>
      <c r="F1302" s="279"/>
      <c r="G1302" s="280"/>
      <c r="H1302" s="279"/>
      <c r="I1302" s="281"/>
      <c r="J1302" s="279"/>
      <c r="K1302" s="279"/>
      <c r="L1302" s="279"/>
      <c r="M1302" s="259"/>
      <c r="N1302" s="259"/>
      <c r="O1302" s="259">
        <f>ROUND(O1295+O1297+O1299+O1301,5)</f>
        <v>199.6</v>
      </c>
    </row>
    <row r="1303" spans="1:15" x14ac:dyDescent="0.25">
      <c r="A1303" s="258"/>
      <c r="B1303" s="258"/>
      <c r="C1303" s="258" t="s">
        <v>877</v>
      </c>
      <c r="D1303" s="258"/>
      <c r="E1303" s="258"/>
      <c r="F1303" s="258"/>
      <c r="G1303" s="276"/>
      <c r="H1303" s="258"/>
      <c r="I1303" s="277"/>
      <c r="J1303" s="258"/>
      <c r="K1303" s="258"/>
      <c r="L1303" s="258"/>
      <c r="M1303" s="278"/>
      <c r="N1303" s="278"/>
      <c r="O1303" s="278">
        <v>0</v>
      </c>
    </row>
    <row r="1304" spans="1:15" x14ac:dyDescent="0.25">
      <c r="A1304" s="279"/>
      <c r="B1304" s="279"/>
      <c r="C1304" s="279" t="s">
        <v>878</v>
      </c>
      <c r="D1304" s="279"/>
      <c r="E1304" s="279"/>
      <c r="F1304" s="279"/>
      <c r="G1304" s="280"/>
      <c r="H1304" s="279"/>
      <c r="I1304" s="281"/>
      <c r="J1304" s="279"/>
      <c r="K1304" s="279"/>
      <c r="L1304" s="279"/>
      <c r="M1304" s="259"/>
      <c r="N1304" s="259"/>
      <c r="O1304" s="259">
        <f>O1303</f>
        <v>0</v>
      </c>
    </row>
    <row r="1305" spans="1:15" x14ac:dyDescent="0.25">
      <c r="A1305" s="258"/>
      <c r="B1305" s="258"/>
      <c r="C1305" s="258" t="s">
        <v>879</v>
      </c>
      <c r="D1305" s="258"/>
      <c r="E1305" s="258"/>
      <c r="F1305" s="258"/>
      <c r="G1305" s="276"/>
      <c r="H1305" s="258"/>
      <c r="I1305" s="277"/>
      <c r="J1305" s="258"/>
      <c r="K1305" s="258"/>
      <c r="L1305" s="258"/>
      <c r="M1305" s="278"/>
      <c r="N1305" s="278"/>
      <c r="O1305" s="278">
        <v>0</v>
      </c>
    </row>
    <row r="1306" spans="1:15" x14ac:dyDescent="0.25">
      <c r="A1306" s="279"/>
      <c r="B1306" s="279"/>
      <c r="C1306" s="279" t="s">
        <v>880</v>
      </c>
      <c r="D1306" s="279"/>
      <c r="E1306" s="279"/>
      <c r="F1306" s="279"/>
      <c r="G1306" s="280"/>
      <c r="H1306" s="279"/>
      <c r="I1306" s="281"/>
      <c r="J1306" s="279"/>
      <c r="K1306" s="279"/>
      <c r="L1306" s="279"/>
      <c r="M1306" s="259"/>
      <c r="N1306" s="259"/>
      <c r="O1306" s="259">
        <f>O1305</f>
        <v>0</v>
      </c>
    </row>
    <row r="1307" spans="1:15" x14ac:dyDescent="0.25">
      <c r="A1307" s="258"/>
      <c r="B1307" s="258"/>
      <c r="C1307" s="258" t="s">
        <v>881</v>
      </c>
      <c r="D1307" s="258"/>
      <c r="E1307" s="258"/>
      <c r="F1307" s="258"/>
      <c r="G1307" s="276"/>
      <c r="H1307" s="258"/>
      <c r="I1307" s="277"/>
      <c r="J1307" s="258"/>
      <c r="K1307" s="258"/>
      <c r="L1307" s="258"/>
      <c r="M1307" s="278"/>
      <c r="N1307" s="278"/>
      <c r="O1307" s="278">
        <v>0</v>
      </c>
    </row>
    <row r="1308" spans="1:15" ht="15.75" thickBot="1" x14ac:dyDescent="0.3">
      <c r="A1308" s="279"/>
      <c r="B1308" s="279"/>
      <c r="C1308" s="279" t="s">
        <v>882</v>
      </c>
      <c r="D1308" s="279"/>
      <c r="E1308" s="279"/>
      <c r="F1308" s="279"/>
      <c r="G1308" s="280"/>
      <c r="H1308" s="279"/>
      <c r="I1308" s="281"/>
      <c r="J1308" s="279"/>
      <c r="K1308" s="279"/>
      <c r="L1308" s="279"/>
      <c r="M1308" s="260"/>
      <c r="N1308" s="260"/>
      <c r="O1308" s="260">
        <f>O1307</f>
        <v>0</v>
      </c>
    </row>
    <row r="1309" spans="1:15" x14ac:dyDescent="0.25">
      <c r="A1309" s="279"/>
      <c r="B1309" s="279" t="s">
        <v>274</v>
      </c>
      <c r="C1309" s="279"/>
      <c r="D1309" s="279"/>
      <c r="E1309" s="279"/>
      <c r="F1309" s="279"/>
      <c r="G1309" s="280"/>
      <c r="H1309" s="279"/>
      <c r="I1309" s="281"/>
      <c r="J1309" s="279"/>
      <c r="K1309" s="279"/>
      <c r="L1309" s="279"/>
      <c r="M1309" s="259"/>
      <c r="N1309" s="259"/>
      <c r="O1309" s="259">
        <f>ROUND(O1302+O1304+O1306+O1308,5)</f>
        <v>199.6</v>
      </c>
    </row>
    <row r="1310" spans="1:15" x14ac:dyDescent="0.25">
      <c r="A1310" s="258"/>
      <c r="B1310" s="258" t="s">
        <v>883</v>
      </c>
      <c r="C1310" s="258"/>
      <c r="D1310" s="258"/>
      <c r="E1310" s="258"/>
      <c r="F1310" s="258"/>
      <c r="G1310" s="276"/>
      <c r="H1310" s="258"/>
      <c r="I1310" s="277"/>
      <c r="J1310" s="258"/>
      <c r="K1310" s="258"/>
      <c r="L1310" s="258"/>
      <c r="M1310" s="278"/>
      <c r="N1310" s="278"/>
      <c r="O1310" s="278">
        <v>0</v>
      </c>
    </row>
    <row r="1311" spans="1:15" x14ac:dyDescent="0.25">
      <c r="A1311" s="258"/>
      <c r="B1311" s="258"/>
      <c r="C1311" s="258" t="s">
        <v>884</v>
      </c>
      <c r="D1311" s="258"/>
      <c r="E1311" s="258"/>
      <c r="F1311" s="258"/>
      <c r="G1311" s="276"/>
      <c r="H1311" s="258"/>
      <c r="I1311" s="277"/>
      <c r="J1311" s="258"/>
      <c r="K1311" s="258"/>
      <c r="L1311" s="258"/>
      <c r="M1311" s="278"/>
      <c r="N1311" s="278"/>
      <c r="O1311" s="278">
        <v>0</v>
      </c>
    </row>
    <row r="1312" spans="1:15" x14ac:dyDescent="0.25">
      <c r="A1312" s="279"/>
      <c r="B1312" s="279"/>
      <c r="C1312" s="279" t="s">
        <v>885</v>
      </c>
      <c r="D1312" s="279"/>
      <c r="E1312" s="279"/>
      <c r="F1312" s="279"/>
      <c r="G1312" s="280"/>
      <c r="H1312" s="279"/>
      <c r="I1312" s="281"/>
      <c r="J1312" s="279"/>
      <c r="K1312" s="279"/>
      <c r="L1312" s="279"/>
      <c r="M1312" s="259"/>
      <c r="N1312" s="259"/>
      <c r="O1312" s="259">
        <f>O1311</f>
        <v>0</v>
      </c>
    </row>
    <row r="1313" spans="1:15" x14ac:dyDescent="0.25">
      <c r="A1313" s="258"/>
      <c r="B1313" s="258"/>
      <c r="C1313" s="258" t="s">
        <v>886</v>
      </c>
      <c r="D1313" s="258"/>
      <c r="E1313" s="258"/>
      <c r="F1313" s="258"/>
      <c r="G1313" s="276"/>
      <c r="H1313" s="258"/>
      <c r="I1313" s="277"/>
      <c r="J1313" s="258"/>
      <c r="K1313" s="258"/>
      <c r="L1313" s="258"/>
      <c r="M1313" s="278"/>
      <c r="N1313" s="278"/>
      <c r="O1313" s="278">
        <v>0</v>
      </c>
    </row>
    <row r="1314" spans="1:15" x14ac:dyDescent="0.25">
      <c r="A1314" s="279"/>
      <c r="B1314" s="279"/>
      <c r="C1314" s="279" t="s">
        <v>887</v>
      </c>
      <c r="D1314" s="279"/>
      <c r="E1314" s="279"/>
      <c r="F1314" s="279"/>
      <c r="G1314" s="280"/>
      <c r="H1314" s="279"/>
      <c r="I1314" s="281"/>
      <c r="J1314" s="279"/>
      <c r="K1314" s="279"/>
      <c r="L1314" s="279"/>
      <c r="M1314" s="259"/>
      <c r="N1314" s="259"/>
      <c r="O1314" s="259">
        <f>O1313</f>
        <v>0</v>
      </c>
    </row>
    <row r="1315" spans="1:15" x14ac:dyDescent="0.25">
      <c r="A1315" s="258"/>
      <c r="B1315" s="258"/>
      <c r="C1315" s="258" t="s">
        <v>888</v>
      </c>
      <c r="D1315" s="258"/>
      <c r="E1315" s="258"/>
      <c r="F1315" s="258"/>
      <c r="G1315" s="276"/>
      <c r="H1315" s="258"/>
      <c r="I1315" s="277"/>
      <c r="J1315" s="258"/>
      <c r="K1315" s="258"/>
      <c r="L1315" s="258"/>
      <c r="M1315" s="278"/>
      <c r="N1315" s="278"/>
      <c r="O1315" s="278">
        <v>0</v>
      </c>
    </row>
    <row r="1316" spans="1:15" ht="15.75" thickBot="1" x14ac:dyDescent="0.3">
      <c r="A1316" s="279"/>
      <c r="B1316" s="279"/>
      <c r="C1316" s="279" t="s">
        <v>889</v>
      </c>
      <c r="D1316" s="279"/>
      <c r="E1316" s="279"/>
      <c r="F1316" s="279"/>
      <c r="G1316" s="280"/>
      <c r="H1316" s="279"/>
      <c r="I1316" s="281"/>
      <c r="J1316" s="279"/>
      <c r="K1316" s="279"/>
      <c r="L1316" s="279"/>
      <c r="M1316" s="260"/>
      <c r="N1316" s="260"/>
      <c r="O1316" s="260">
        <f>O1315</f>
        <v>0</v>
      </c>
    </row>
    <row r="1317" spans="1:15" x14ac:dyDescent="0.25">
      <c r="A1317" s="279"/>
      <c r="B1317" s="279" t="s">
        <v>890</v>
      </c>
      <c r="C1317" s="279"/>
      <c r="D1317" s="279"/>
      <c r="E1317" s="279"/>
      <c r="F1317" s="279"/>
      <c r="G1317" s="280"/>
      <c r="H1317" s="279"/>
      <c r="I1317" s="281"/>
      <c r="J1317" s="279"/>
      <c r="K1317" s="279"/>
      <c r="L1317" s="279"/>
      <c r="M1317" s="259"/>
      <c r="N1317" s="259"/>
      <c r="O1317" s="259">
        <f>ROUND(O1312+O1314+O1316,5)</f>
        <v>0</v>
      </c>
    </row>
    <row r="1318" spans="1:15" x14ac:dyDescent="0.25">
      <c r="A1318" s="258"/>
      <c r="B1318" s="258" t="s">
        <v>275</v>
      </c>
      <c r="C1318" s="258"/>
      <c r="D1318" s="258"/>
      <c r="E1318" s="258"/>
      <c r="F1318" s="258"/>
      <c r="G1318" s="276"/>
      <c r="H1318" s="258"/>
      <c r="I1318" s="277"/>
      <c r="J1318" s="258"/>
      <c r="K1318" s="258"/>
      <c r="L1318" s="258"/>
      <c r="M1318" s="278"/>
      <c r="N1318" s="278"/>
      <c r="O1318" s="278">
        <v>116361.7</v>
      </c>
    </row>
    <row r="1319" spans="1:15" x14ac:dyDescent="0.25">
      <c r="A1319" s="258"/>
      <c r="B1319" s="258"/>
      <c r="C1319" s="258" t="s">
        <v>276</v>
      </c>
      <c r="D1319" s="258"/>
      <c r="E1319" s="258"/>
      <c r="F1319" s="258"/>
      <c r="G1319" s="276"/>
      <c r="H1319" s="258"/>
      <c r="I1319" s="277"/>
      <c r="J1319" s="258"/>
      <c r="K1319" s="258"/>
      <c r="L1319" s="258"/>
      <c r="M1319" s="278"/>
      <c r="N1319" s="278"/>
      <c r="O1319" s="278">
        <v>0</v>
      </c>
    </row>
    <row r="1320" spans="1:15" x14ac:dyDescent="0.25">
      <c r="A1320" s="279"/>
      <c r="B1320" s="279"/>
      <c r="C1320" s="279" t="s">
        <v>891</v>
      </c>
      <c r="D1320" s="279"/>
      <c r="E1320" s="279"/>
      <c r="F1320" s="279"/>
      <c r="G1320" s="280"/>
      <c r="H1320" s="279"/>
      <c r="I1320" s="281"/>
      <c r="J1320" s="279"/>
      <c r="K1320" s="279"/>
      <c r="L1320" s="279"/>
      <c r="M1320" s="259"/>
      <c r="N1320" s="259"/>
      <c r="O1320" s="259">
        <f>O1319</f>
        <v>0</v>
      </c>
    </row>
    <row r="1321" spans="1:15" x14ac:dyDescent="0.25">
      <c r="A1321" s="258"/>
      <c r="B1321" s="258"/>
      <c r="C1321" s="258" t="s">
        <v>892</v>
      </c>
      <c r="D1321" s="258"/>
      <c r="E1321" s="258"/>
      <c r="F1321" s="258"/>
      <c r="G1321" s="276"/>
      <c r="H1321" s="258"/>
      <c r="I1321" s="277"/>
      <c r="J1321" s="258"/>
      <c r="K1321" s="258"/>
      <c r="L1321" s="258"/>
      <c r="M1321" s="278"/>
      <c r="N1321" s="278"/>
      <c r="O1321" s="278">
        <v>0</v>
      </c>
    </row>
    <row r="1322" spans="1:15" x14ac:dyDescent="0.25">
      <c r="A1322" s="279"/>
      <c r="B1322" s="279"/>
      <c r="C1322" s="279" t="s">
        <v>893</v>
      </c>
      <c r="D1322" s="279"/>
      <c r="E1322" s="279"/>
      <c r="F1322" s="279"/>
      <c r="G1322" s="280"/>
      <c r="H1322" s="279"/>
      <c r="I1322" s="281"/>
      <c r="J1322" s="279"/>
      <c r="K1322" s="279"/>
      <c r="L1322" s="279"/>
      <c r="M1322" s="259"/>
      <c r="N1322" s="259"/>
      <c r="O1322" s="259">
        <f>O1321</f>
        <v>0</v>
      </c>
    </row>
    <row r="1323" spans="1:15" x14ac:dyDescent="0.25">
      <c r="A1323" s="258"/>
      <c r="B1323" s="258"/>
      <c r="C1323" s="258" t="s">
        <v>894</v>
      </c>
      <c r="D1323" s="258"/>
      <c r="E1323" s="258"/>
      <c r="F1323" s="258"/>
      <c r="G1323" s="276"/>
      <c r="H1323" s="258"/>
      <c r="I1323" s="277"/>
      <c r="J1323" s="258"/>
      <c r="K1323" s="258"/>
      <c r="L1323" s="258"/>
      <c r="M1323" s="278"/>
      <c r="N1323" s="278"/>
      <c r="O1323" s="278">
        <v>0</v>
      </c>
    </row>
    <row r="1324" spans="1:15" x14ac:dyDescent="0.25">
      <c r="A1324" s="279"/>
      <c r="B1324" s="279"/>
      <c r="C1324" s="279" t="s">
        <v>895</v>
      </c>
      <c r="D1324" s="279"/>
      <c r="E1324" s="279"/>
      <c r="F1324" s="279"/>
      <c r="G1324" s="280"/>
      <c r="H1324" s="279"/>
      <c r="I1324" s="281"/>
      <c r="J1324" s="279"/>
      <c r="K1324" s="279"/>
      <c r="L1324" s="279"/>
      <c r="M1324" s="259"/>
      <c r="N1324" s="259"/>
      <c r="O1324" s="259">
        <f>O1323</f>
        <v>0</v>
      </c>
    </row>
    <row r="1325" spans="1:15" x14ac:dyDescent="0.25">
      <c r="A1325" s="258"/>
      <c r="B1325" s="258"/>
      <c r="C1325" s="258" t="s">
        <v>896</v>
      </c>
      <c r="D1325" s="258"/>
      <c r="E1325" s="258"/>
      <c r="F1325" s="258"/>
      <c r="G1325" s="276"/>
      <c r="H1325" s="258"/>
      <c r="I1325" s="277"/>
      <c r="J1325" s="258"/>
      <c r="K1325" s="258"/>
      <c r="L1325" s="258"/>
      <c r="M1325" s="278"/>
      <c r="N1325" s="278"/>
      <c r="O1325" s="278">
        <v>0</v>
      </c>
    </row>
    <row r="1326" spans="1:15" x14ac:dyDescent="0.25">
      <c r="A1326" s="279"/>
      <c r="B1326" s="279"/>
      <c r="C1326" s="279" t="s">
        <v>897</v>
      </c>
      <c r="D1326" s="279"/>
      <c r="E1326" s="279"/>
      <c r="F1326" s="279"/>
      <c r="G1326" s="280"/>
      <c r="H1326" s="279"/>
      <c r="I1326" s="281"/>
      <c r="J1326" s="279"/>
      <c r="K1326" s="279"/>
      <c r="L1326" s="279"/>
      <c r="M1326" s="259"/>
      <c r="N1326" s="259"/>
      <c r="O1326" s="259">
        <f>O1325</f>
        <v>0</v>
      </c>
    </row>
    <row r="1327" spans="1:15" x14ac:dyDescent="0.25">
      <c r="A1327" s="258"/>
      <c r="B1327" s="258"/>
      <c r="C1327" s="258" t="s">
        <v>898</v>
      </c>
      <c r="D1327" s="258"/>
      <c r="E1327" s="258"/>
      <c r="F1327" s="258"/>
      <c r="G1327" s="276"/>
      <c r="H1327" s="258"/>
      <c r="I1327" s="277"/>
      <c r="J1327" s="258"/>
      <c r="K1327" s="258"/>
      <c r="L1327" s="258"/>
      <c r="M1327" s="278"/>
      <c r="N1327" s="278"/>
      <c r="O1327" s="278">
        <v>0</v>
      </c>
    </row>
    <row r="1328" spans="1:15" x14ac:dyDescent="0.25">
      <c r="A1328" s="279"/>
      <c r="B1328" s="279"/>
      <c r="C1328" s="279" t="s">
        <v>899</v>
      </c>
      <c r="D1328" s="279"/>
      <c r="E1328" s="279"/>
      <c r="F1328" s="279"/>
      <c r="G1328" s="280"/>
      <c r="H1328" s="279"/>
      <c r="I1328" s="281"/>
      <c r="J1328" s="279"/>
      <c r="K1328" s="279"/>
      <c r="L1328" s="279"/>
      <c r="M1328" s="259"/>
      <c r="N1328" s="259"/>
      <c r="O1328" s="259">
        <f>O1327</f>
        <v>0</v>
      </c>
    </row>
    <row r="1329" spans="1:15" x14ac:dyDescent="0.25">
      <c r="A1329" s="258"/>
      <c r="B1329" s="258"/>
      <c r="C1329" s="258" t="s">
        <v>277</v>
      </c>
      <c r="D1329" s="258"/>
      <c r="E1329" s="258"/>
      <c r="F1329" s="258"/>
      <c r="G1329" s="276"/>
      <c r="H1329" s="258"/>
      <c r="I1329" s="277"/>
      <c r="J1329" s="258"/>
      <c r="K1329" s="258"/>
      <c r="L1329" s="258"/>
      <c r="M1329" s="278"/>
      <c r="N1329" s="278"/>
      <c r="O1329" s="278">
        <v>0</v>
      </c>
    </row>
    <row r="1330" spans="1:15" x14ac:dyDescent="0.25">
      <c r="A1330" s="279"/>
      <c r="B1330" s="279"/>
      <c r="C1330" s="279" t="s">
        <v>900</v>
      </c>
      <c r="D1330" s="279"/>
      <c r="E1330" s="279"/>
      <c r="F1330" s="279"/>
      <c r="G1330" s="280"/>
      <c r="H1330" s="279"/>
      <c r="I1330" s="281"/>
      <c r="J1330" s="279"/>
      <c r="K1330" s="279"/>
      <c r="L1330" s="279"/>
      <c r="M1330" s="259"/>
      <c r="N1330" s="259"/>
      <c r="O1330" s="259">
        <f>O1329</f>
        <v>0</v>
      </c>
    </row>
    <row r="1331" spans="1:15" x14ac:dyDescent="0.25">
      <c r="A1331" s="258"/>
      <c r="B1331" s="258"/>
      <c r="C1331" s="258" t="s">
        <v>278</v>
      </c>
      <c r="D1331" s="258"/>
      <c r="E1331" s="258"/>
      <c r="F1331" s="258"/>
      <c r="G1331" s="276"/>
      <c r="H1331" s="258"/>
      <c r="I1331" s="277"/>
      <c r="J1331" s="258"/>
      <c r="K1331" s="258"/>
      <c r="L1331" s="258"/>
      <c r="M1331" s="278"/>
      <c r="N1331" s="278"/>
      <c r="O1331" s="278">
        <v>116361.7</v>
      </c>
    </row>
    <row r="1332" spans="1:15" x14ac:dyDescent="0.25">
      <c r="A1332" s="258"/>
      <c r="B1332" s="258"/>
      <c r="C1332" s="258"/>
      <c r="D1332" s="258" t="s">
        <v>279</v>
      </c>
      <c r="E1332" s="258"/>
      <c r="F1332" s="258"/>
      <c r="G1332" s="276"/>
      <c r="H1332" s="258"/>
      <c r="I1332" s="277"/>
      <c r="J1332" s="258"/>
      <c r="K1332" s="258"/>
      <c r="L1332" s="258"/>
      <c r="M1332" s="278"/>
      <c r="N1332" s="278"/>
      <c r="O1332" s="278">
        <v>0</v>
      </c>
    </row>
    <row r="1333" spans="1:15" x14ac:dyDescent="0.25">
      <c r="A1333" s="279"/>
      <c r="B1333" s="279"/>
      <c r="C1333" s="279"/>
      <c r="D1333" s="279" t="s">
        <v>901</v>
      </c>
      <c r="E1333" s="279"/>
      <c r="F1333" s="279"/>
      <c r="G1333" s="280"/>
      <c r="H1333" s="279"/>
      <c r="I1333" s="281"/>
      <c r="J1333" s="279"/>
      <c r="K1333" s="279"/>
      <c r="L1333" s="279"/>
      <c r="M1333" s="259"/>
      <c r="N1333" s="259"/>
      <c r="O1333" s="259">
        <f>O1332</f>
        <v>0</v>
      </c>
    </row>
    <row r="1334" spans="1:15" x14ac:dyDescent="0.25">
      <c r="A1334" s="258"/>
      <c r="B1334" s="258"/>
      <c r="C1334" s="258"/>
      <c r="D1334" s="258" t="s">
        <v>280</v>
      </c>
      <c r="E1334" s="258"/>
      <c r="F1334" s="258"/>
      <c r="G1334" s="276"/>
      <c r="H1334" s="258"/>
      <c r="I1334" s="277"/>
      <c r="J1334" s="258"/>
      <c r="K1334" s="258"/>
      <c r="L1334" s="258"/>
      <c r="M1334" s="278"/>
      <c r="N1334" s="278"/>
      <c r="O1334" s="278">
        <v>116361.7</v>
      </c>
    </row>
    <row r="1335" spans="1:15" x14ac:dyDescent="0.25">
      <c r="A1335" s="279"/>
      <c r="B1335" s="279"/>
      <c r="C1335" s="279"/>
      <c r="D1335" s="279"/>
      <c r="E1335" s="279"/>
      <c r="F1335" s="279" t="s">
        <v>461</v>
      </c>
      <c r="G1335" s="280">
        <v>43497</v>
      </c>
      <c r="H1335" s="279" t="s">
        <v>1352</v>
      </c>
      <c r="I1335" s="281"/>
      <c r="J1335" s="279" t="s">
        <v>355</v>
      </c>
      <c r="K1335" s="279" t="s">
        <v>1169</v>
      </c>
      <c r="L1335" s="279" t="s">
        <v>324</v>
      </c>
      <c r="M1335" s="259">
        <v>998.2</v>
      </c>
      <c r="N1335" s="259"/>
      <c r="O1335" s="259">
        <v>117359.9</v>
      </c>
    </row>
    <row r="1336" spans="1:15" x14ac:dyDescent="0.25">
      <c r="A1336" s="279"/>
      <c r="B1336" s="279"/>
      <c r="C1336" s="279"/>
      <c r="D1336" s="279"/>
      <c r="E1336" s="279"/>
      <c r="F1336" s="279" t="s">
        <v>461</v>
      </c>
      <c r="G1336" s="280">
        <v>43500</v>
      </c>
      <c r="H1336" s="279" t="s">
        <v>1367</v>
      </c>
      <c r="I1336" s="281"/>
      <c r="J1336" s="279" t="s">
        <v>355</v>
      </c>
      <c r="K1336" s="279" t="s">
        <v>1169</v>
      </c>
      <c r="L1336" s="279" t="s">
        <v>324</v>
      </c>
      <c r="M1336" s="259">
        <v>994</v>
      </c>
      <c r="N1336" s="259"/>
      <c r="O1336" s="259">
        <v>118353.9</v>
      </c>
    </row>
    <row r="1337" spans="1:15" x14ac:dyDescent="0.25">
      <c r="A1337" s="279"/>
      <c r="B1337" s="279"/>
      <c r="C1337" s="279"/>
      <c r="D1337" s="279"/>
      <c r="E1337" s="279"/>
      <c r="F1337" s="279" t="s">
        <v>461</v>
      </c>
      <c r="G1337" s="280">
        <v>43501</v>
      </c>
      <c r="H1337" s="279" t="s">
        <v>1372</v>
      </c>
      <c r="I1337" s="281"/>
      <c r="J1337" s="279" t="s">
        <v>355</v>
      </c>
      <c r="K1337" s="279" t="s">
        <v>1169</v>
      </c>
      <c r="L1337" s="279" t="s">
        <v>324</v>
      </c>
      <c r="M1337" s="259">
        <v>1101.0999999999999</v>
      </c>
      <c r="N1337" s="259"/>
      <c r="O1337" s="259">
        <v>119455</v>
      </c>
    </row>
    <row r="1338" spans="1:15" x14ac:dyDescent="0.25">
      <c r="A1338" s="279"/>
      <c r="B1338" s="279"/>
      <c r="C1338" s="279"/>
      <c r="D1338" s="279"/>
      <c r="E1338" s="279"/>
      <c r="F1338" s="279" t="s">
        <v>461</v>
      </c>
      <c r="G1338" s="280">
        <v>43502</v>
      </c>
      <c r="H1338" s="279" t="s">
        <v>1376</v>
      </c>
      <c r="I1338" s="281"/>
      <c r="J1338" s="279" t="s">
        <v>355</v>
      </c>
      <c r="K1338" s="279" t="s">
        <v>1169</v>
      </c>
      <c r="L1338" s="279" t="s">
        <v>324</v>
      </c>
      <c r="M1338" s="259">
        <v>1047.9000000000001</v>
      </c>
      <c r="N1338" s="259"/>
      <c r="O1338" s="259">
        <v>120502.9</v>
      </c>
    </row>
    <row r="1339" spans="1:15" x14ac:dyDescent="0.25">
      <c r="A1339" s="279"/>
      <c r="B1339" s="279"/>
      <c r="C1339" s="279"/>
      <c r="D1339" s="279"/>
      <c r="E1339" s="279"/>
      <c r="F1339" s="279" t="s">
        <v>461</v>
      </c>
      <c r="G1339" s="280">
        <v>43503</v>
      </c>
      <c r="H1339" s="279" t="s">
        <v>1381</v>
      </c>
      <c r="I1339" s="281"/>
      <c r="J1339" s="279" t="s">
        <v>355</v>
      </c>
      <c r="K1339" s="279" t="s">
        <v>1169</v>
      </c>
      <c r="L1339" s="279" t="s">
        <v>324</v>
      </c>
      <c r="M1339" s="259">
        <v>1053.5</v>
      </c>
      <c r="N1339" s="259"/>
      <c r="O1339" s="259">
        <v>121556.4</v>
      </c>
    </row>
    <row r="1340" spans="1:15" x14ac:dyDescent="0.25">
      <c r="A1340" s="279"/>
      <c r="B1340" s="279"/>
      <c r="C1340" s="279"/>
      <c r="D1340" s="279"/>
      <c r="E1340" s="279"/>
      <c r="F1340" s="279" t="s">
        <v>461</v>
      </c>
      <c r="G1340" s="280">
        <v>43504</v>
      </c>
      <c r="H1340" s="279" t="s">
        <v>1387</v>
      </c>
      <c r="I1340" s="281"/>
      <c r="J1340" s="279" t="s">
        <v>355</v>
      </c>
      <c r="K1340" s="279" t="s">
        <v>1169</v>
      </c>
      <c r="L1340" s="279" t="s">
        <v>324</v>
      </c>
      <c r="M1340" s="259">
        <v>1145.2</v>
      </c>
      <c r="N1340" s="259"/>
      <c r="O1340" s="259">
        <v>122701.6</v>
      </c>
    </row>
    <row r="1341" spans="1:15" x14ac:dyDescent="0.25">
      <c r="A1341" s="279"/>
      <c r="B1341" s="279"/>
      <c r="C1341" s="279"/>
      <c r="D1341" s="279"/>
      <c r="E1341" s="279"/>
      <c r="F1341" s="279" t="s">
        <v>461</v>
      </c>
      <c r="G1341" s="280">
        <v>43507</v>
      </c>
      <c r="H1341" s="279" t="s">
        <v>1390</v>
      </c>
      <c r="I1341" s="281"/>
      <c r="J1341" s="279" t="s">
        <v>355</v>
      </c>
      <c r="K1341" s="279" t="s">
        <v>1169</v>
      </c>
      <c r="L1341" s="279" t="s">
        <v>324</v>
      </c>
      <c r="M1341" s="259">
        <v>1043</v>
      </c>
      <c r="N1341" s="259"/>
      <c r="O1341" s="259">
        <v>123744.6</v>
      </c>
    </row>
    <row r="1342" spans="1:15" x14ac:dyDescent="0.25">
      <c r="A1342" s="279"/>
      <c r="B1342" s="279"/>
      <c r="C1342" s="279"/>
      <c r="D1342" s="279"/>
      <c r="E1342" s="279"/>
      <c r="F1342" s="279" t="s">
        <v>461</v>
      </c>
      <c r="G1342" s="280">
        <v>43508</v>
      </c>
      <c r="H1342" s="279" t="s">
        <v>1393</v>
      </c>
      <c r="I1342" s="281"/>
      <c r="J1342" s="279" t="s">
        <v>355</v>
      </c>
      <c r="K1342" s="279" t="s">
        <v>1169</v>
      </c>
      <c r="L1342" s="279" t="s">
        <v>324</v>
      </c>
      <c r="M1342" s="259">
        <v>1071.7</v>
      </c>
      <c r="N1342" s="259"/>
      <c r="O1342" s="259">
        <v>124816.3</v>
      </c>
    </row>
    <row r="1343" spans="1:15" x14ac:dyDescent="0.25">
      <c r="A1343" s="279"/>
      <c r="B1343" s="279"/>
      <c r="C1343" s="279"/>
      <c r="D1343" s="279"/>
      <c r="E1343" s="279"/>
      <c r="F1343" s="279" t="s">
        <v>461</v>
      </c>
      <c r="G1343" s="280">
        <v>43509</v>
      </c>
      <c r="H1343" s="279" t="s">
        <v>1404</v>
      </c>
      <c r="I1343" s="281"/>
      <c r="J1343" s="279" t="s">
        <v>355</v>
      </c>
      <c r="K1343" s="279" t="s">
        <v>1169</v>
      </c>
      <c r="L1343" s="279" t="s">
        <v>324</v>
      </c>
      <c r="M1343" s="259">
        <v>1079.4000000000001</v>
      </c>
      <c r="N1343" s="259"/>
      <c r="O1343" s="259">
        <v>125895.7</v>
      </c>
    </row>
    <row r="1344" spans="1:15" x14ac:dyDescent="0.25">
      <c r="A1344" s="279"/>
      <c r="B1344" s="279"/>
      <c r="C1344" s="279"/>
      <c r="D1344" s="279"/>
      <c r="E1344" s="279"/>
      <c r="F1344" s="279" t="s">
        <v>461</v>
      </c>
      <c r="G1344" s="280">
        <v>43510</v>
      </c>
      <c r="H1344" s="279" t="s">
        <v>1408</v>
      </c>
      <c r="I1344" s="281"/>
      <c r="J1344" s="279" t="s">
        <v>355</v>
      </c>
      <c r="K1344" s="279" t="s">
        <v>1169</v>
      </c>
      <c r="L1344" s="279" t="s">
        <v>324</v>
      </c>
      <c r="M1344" s="259">
        <v>954.8</v>
      </c>
      <c r="N1344" s="259"/>
      <c r="O1344" s="259">
        <v>126850.5</v>
      </c>
    </row>
    <row r="1345" spans="1:15" x14ac:dyDescent="0.25">
      <c r="A1345" s="279"/>
      <c r="B1345" s="279"/>
      <c r="C1345" s="279"/>
      <c r="D1345" s="279"/>
      <c r="E1345" s="279"/>
      <c r="F1345" s="279" t="s">
        <v>461</v>
      </c>
      <c r="G1345" s="280">
        <v>43515</v>
      </c>
      <c r="H1345" s="279" t="s">
        <v>1187</v>
      </c>
      <c r="I1345" s="281"/>
      <c r="J1345" s="279" t="s">
        <v>355</v>
      </c>
      <c r="K1345" s="279" t="s">
        <v>1169</v>
      </c>
      <c r="L1345" s="279" t="s">
        <v>324</v>
      </c>
      <c r="M1345" s="259">
        <v>987.7</v>
      </c>
      <c r="N1345" s="259"/>
      <c r="O1345" s="259">
        <v>127838.2</v>
      </c>
    </row>
    <row r="1346" spans="1:15" x14ac:dyDescent="0.25">
      <c r="A1346" s="279"/>
      <c r="B1346" s="279"/>
      <c r="C1346" s="279"/>
      <c r="D1346" s="279"/>
      <c r="E1346" s="279"/>
      <c r="F1346" s="279" t="s">
        <v>461</v>
      </c>
      <c r="G1346" s="280">
        <v>43516</v>
      </c>
      <c r="H1346" s="279" t="s">
        <v>1188</v>
      </c>
      <c r="I1346" s="281"/>
      <c r="J1346" s="279" t="s">
        <v>355</v>
      </c>
      <c r="K1346" s="279" t="s">
        <v>1169</v>
      </c>
      <c r="L1346" s="279" t="s">
        <v>324</v>
      </c>
      <c r="M1346" s="259">
        <v>1026.2</v>
      </c>
      <c r="N1346" s="259"/>
      <c r="O1346" s="259">
        <v>128864.4</v>
      </c>
    </row>
    <row r="1347" spans="1:15" x14ac:dyDescent="0.25">
      <c r="A1347" s="279"/>
      <c r="B1347" s="279"/>
      <c r="C1347" s="279"/>
      <c r="D1347" s="279"/>
      <c r="E1347" s="279"/>
      <c r="F1347" s="279" t="s">
        <v>461</v>
      </c>
      <c r="G1347" s="280">
        <v>43517</v>
      </c>
      <c r="H1347" s="279" t="s">
        <v>1189</v>
      </c>
      <c r="I1347" s="281"/>
      <c r="J1347" s="279" t="s">
        <v>355</v>
      </c>
      <c r="K1347" s="279" t="s">
        <v>1169</v>
      </c>
      <c r="L1347" s="279" t="s">
        <v>324</v>
      </c>
      <c r="M1347" s="259">
        <v>1181.5999999999999</v>
      </c>
      <c r="N1347" s="259"/>
      <c r="O1347" s="259">
        <v>130046</v>
      </c>
    </row>
    <row r="1348" spans="1:15" x14ac:dyDescent="0.25">
      <c r="A1348" s="279"/>
      <c r="B1348" s="279"/>
      <c r="C1348" s="279"/>
      <c r="D1348" s="279"/>
      <c r="E1348" s="279"/>
      <c r="F1348" s="279" t="s">
        <v>461</v>
      </c>
      <c r="G1348" s="280">
        <v>43518</v>
      </c>
      <c r="H1348" s="279" t="s">
        <v>1190</v>
      </c>
      <c r="I1348" s="281"/>
      <c r="J1348" s="279" t="s">
        <v>355</v>
      </c>
      <c r="K1348" s="279" t="s">
        <v>1169</v>
      </c>
      <c r="L1348" s="279" t="s">
        <v>324</v>
      </c>
      <c r="M1348" s="259">
        <v>1147.3</v>
      </c>
      <c r="N1348" s="259"/>
      <c r="O1348" s="259">
        <v>131193.29999999999</v>
      </c>
    </row>
    <row r="1349" spans="1:15" x14ac:dyDescent="0.25">
      <c r="A1349" s="279"/>
      <c r="B1349" s="279"/>
      <c r="C1349" s="279"/>
      <c r="D1349" s="279"/>
      <c r="E1349" s="279"/>
      <c r="F1349" s="279" t="s">
        <v>461</v>
      </c>
      <c r="G1349" s="280">
        <v>43521</v>
      </c>
      <c r="H1349" s="279" t="s">
        <v>1192</v>
      </c>
      <c r="I1349" s="281"/>
      <c r="J1349" s="279" t="s">
        <v>355</v>
      </c>
      <c r="K1349" s="279" t="s">
        <v>1169</v>
      </c>
      <c r="L1349" s="279" t="s">
        <v>324</v>
      </c>
      <c r="M1349" s="259">
        <v>998.2</v>
      </c>
      <c r="N1349" s="259"/>
      <c r="O1349" s="259">
        <v>132191.5</v>
      </c>
    </row>
    <row r="1350" spans="1:15" x14ac:dyDescent="0.25">
      <c r="A1350" s="279"/>
      <c r="B1350" s="279"/>
      <c r="C1350" s="279"/>
      <c r="D1350" s="279"/>
      <c r="E1350" s="279"/>
      <c r="F1350" s="279" t="s">
        <v>461</v>
      </c>
      <c r="G1350" s="280">
        <v>43522</v>
      </c>
      <c r="H1350" s="279" t="s">
        <v>1193</v>
      </c>
      <c r="I1350" s="281"/>
      <c r="J1350" s="279" t="s">
        <v>355</v>
      </c>
      <c r="K1350" s="279" t="s">
        <v>1169</v>
      </c>
      <c r="L1350" s="279" t="s">
        <v>324</v>
      </c>
      <c r="M1350" s="259">
        <v>1058.4000000000001</v>
      </c>
      <c r="N1350" s="259"/>
      <c r="O1350" s="259">
        <v>133249.9</v>
      </c>
    </row>
    <row r="1351" spans="1:15" x14ac:dyDescent="0.25">
      <c r="A1351" s="279"/>
      <c r="B1351" s="279"/>
      <c r="C1351" s="279"/>
      <c r="D1351" s="279"/>
      <c r="E1351" s="279"/>
      <c r="F1351" s="279" t="s">
        <v>461</v>
      </c>
      <c r="G1351" s="280">
        <v>43523</v>
      </c>
      <c r="H1351" s="279" t="s">
        <v>1196</v>
      </c>
      <c r="I1351" s="281"/>
      <c r="J1351" s="279" t="s">
        <v>355</v>
      </c>
      <c r="K1351" s="279" t="s">
        <v>1169</v>
      </c>
      <c r="L1351" s="279" t="s">
        <v>324</v>
      </c>
      <c r="M1351" s="259">
        <v>1042.3</v>
      </c>
      <c r="N1351" s="259"/>
      <c r="O1351" s="259">
        <v>134292.20000000001</v>
      </c>
    </row>
    <row r="1352" spans="1:15" ht="15.75" thickBot="1" x14ac:dyDescent="0.3">
      <c r="A1352" s="279"/>
      <c r="B1352" s="279"/>
      <c r="C1352" s="279"/>
      <c r="D1352" s="279"/>
      <c r="E1352" s="279"/>
      <c r="F1352" s="279" t="s">
        <v>461</v>
      </c>
      <c r="G1352" s="280">
        <v>43524</v>
      </c>
      <c r="H1352" s="279" t="s">
        <v>1197</v>
      </c>
      <c r="I1352" s="281"/>
      <c r="J1352" s="279" t="s">
        <v>355</v>
      </c>
      <c r="K1352" s="279" t="s">
        <v>1169</v>
      </c>
      <c r="L1352" s="279" t="s">
        <v>324</v>
      </c>
      <c r="M1352" s="260">
        <v>1063.3</v>
      </c>
      <c r="N1352" s="260"/>
      <c r="O1352" s="260">
        <v>135355.5</v>
      </c>
    </row>
    <row r="1353" spans="1:15" x14ac:dyDescent="0.25">
      <c r="A1353" s="279"/>
      <c r="B1353" s="279"/>
      <c r="C1353" s="279"/>
      <c r="D1353" s="279" t="s">
        <v>902</v>
      </c>
      <c r="E1353" s="279"/>
      <c r="F1353" s="279"/>
      <c r="G1353" s="280"/>
      <c r="H1353" s="279"/>
      <c r="I1353" s="281"/>
      <c r="J1353" s="279"/>
      <c r="K1353" s="279"/>
      <c r="L1353" s="279"/>
      <c r="M1353" s="259">
        <f>ROUND(SUM(M1334:M1352),5)</f>
        <v>18993.8</v>
      </c>
      <c r="N1353" s="259">
        <f>ROUND(SUM(N1334:N1352),5)</f>
        <v>0</v>
      </c>
      <c r="O1353" s="259">
        <f>O1352</f>
        <v>135355.5</v>
      </c>
    </row>
    <row r="1354" spans="1:15" x14ac:dyDescent="0.25">
      <c r="A1354" s="258"/>
      <c r="B1354" s="258"/>
      <c r="C1354" s="258"/>
      <c r="D1354" s="258" t="s">
        <v>281</v>
      </c>
      <c r="E1354" s="258"/>
      <c r="F1354" s="258"/>
      <c r="G1354" s="276"/>
      <c r="H1354" s="258"/>
      <c r="I1354" s="277"/>
      <c r="J1354" s="258"/>
      <c r="K1354" s="258"/>
      <c r="L1354" s="258"/>
      <c r="M1354" s="278"/>
      <c r="N1354" s="278"/>
      <c r="O1354" s="278">
        <v>0</v>
      </c>
    </row>
    <row r="1355" spans="1:15" ht="15.75" thickBot="1" x14ac:dyDescent="0.3">
      <c r="A1355" s="279"/>
      <c r="B1355" s="279"/>
      <c r="C1355" s="279"/>
      <c r="D1355" s="279" t="s">
        <v>903</v>
      </c>
      <c r="E1355" s="279"/>
      <c r="F1355" s="279"/>
      <c r="G1355" s="280"/>
      <c r="H1355" s="279"/>
      <c r="I1355" s="281"/>
      <c r="J1355" s="279"/>
      <c r="K1355" s="279"/>
      <c r="L1355" s="279"/>
      <c r="M1355" s="260"/>
      <c r="N1355" s="260"/>
      <c r="O1355" s="260">
        <f>O1354</f>
        <v>0</v>
      </c>
    </row>
    <row r="1356" spans="1:15" x14ac:dyDescent="0.25">
      <c r="A1356" s="279"/>
      <c r="B1356" s="279"/>
      <c r="C1356" s="279" t="s">
        <v>282</v>
      </c>
      <c r="D1356" s="279"/>
      <c r="E1356" s="279"/>
      <c r="F1356" s="279"/>
      <c r="G1356" s="280"/>
      <c r="H1356" s="279"/>
      <c r="I1356" s="281"/>
      <c r="J1356" s="279"/>
      <c r="K1356" s="279"/>
      <c r="L1356" s="279"/>
      <c r="M1356" s="259">
        <f>ROUND(M1333+M1353+M1355,5)</f>
        <v>18993.8</v>
      </c>
      <c r="N1356" s="259">
        <f>ROUND(N1333+N1353+N1355,5)</f>
        <v>0</v>
      </c>
      <c r="O1356" s="259">
        <f>ROUND(O1333+O1353+O1355,5)</f>
        <v>135355.5</v>
      </c>
    </row>
    <row r="1357" spans="1:15" x14ac:dyDescent="0.25">
      <c r="A1357" s="258"/>
      <c r="B1357" s="258"/>
      <c r="C1357" s="258" t="s">
        <v>904</v>
      </c>
      <c r="D1357" s="258"/>
      <c r="E1357" s="258"/>
      <c r="F1357" s="258"/>
      <c r="G1357" s="276"/>
      <c r="H1357" s="258"/>
      <c r="I1357" s="277"/>
      <c r="J1357" s="258"/>
      <c r="K1357" s="258"/>
      <c r="L1357" s="258"/>
      <c r="M1357" s="278"/>
      <c r="N1357" s="278"/>
      <c r="O1357" s="278">
        <v>0</v>
      </c>
    </row>
    <row r="1358" spans="1:15" x14ac:dyDescent="0.25">
      <c r="A1358" s="279"/>
      <c r="B1358" s="279"/>
      <c r="C1358" s="279" t="s">
        <v>905</v>
      </c>
      <c r="D1358" s="279"/>
      <c r="E1358" s="279"/>
      <c r="F1358" s="279"/>
      <c r="G1358" s="280"/>
      <c r="H1358" s="279"/>
      <c r="I1358" s="281"/>
      <c r="J1358" s="279"/>
      <c r="K1358" s="279"/>
      <c r="L1358" s="279"/>
      <c r="M1358" s="259"/>
      <c r="N1358" s="259"/>
      <c r="O1358" s="259">
        <f>O1357</f>
        <v>0</v>
      </c>
    </row>
    <row r="1359" spans="1:15" x14ac:dyDescent="0.25">
      <c r="A1359" s="258"/>
      <c r="B1359" s="258"/>
      <c r="C1359" s="258" t="s">
        <v>906</v>
      </c>
      <c r="D1359" s="258"/>
      <c r="E1359" s="258"/>
      <c r="F1359" s="258"/>
      <c r="G1359" s="276"/>
      <c r="H1359" s="258"/>
      <c r="I1359" s="277"/>
      <c r="J1359" s="258"/>
      <c r="K1359" s="258"/>
      <c r="L1359" s="258"/>
      <c r="M1359" s="278"/>
      <c r="N1359" s="278"/>
      <c r="O1359" s="278">
        <v>0</v>
      </c>
    </row>
    <row r="1360" spans="1:15" ht="15.75" thickBot="1" x14ac:dyDescent="0.3">
      <c r="A1360" s="279"/>
      <c r="B1360" s="279"/>
      <c r="C1360" s="279" t="s">
        <v>907</v>
      </c>
      <c r="D1360" s="279"/>
      <c r="E1360" s="279"/>
      <c r="F1360" s="279"/>
      <c r="G1360" s="280"/>
      <c r="H1360" s="279"/>
      <c r="I1360" s="281"/>
      <c r="J1360" s="279"/>
      <c r="K1360" s="279"/>
      <c r="L1360" s="279"/>
      <c r="M1360" s="260"/>
      <c r="N1360" s="260"/>
      <c r="O1360" s="260">
        <f>O1359</f>
        <v>0</v>
      </c>
    </row>
    <row r="1361" spans="1:15" x14ac:dyDescent="0.25">
      <c r="A1361" s="279"/>
      <c r="B1361" s="279" t="s">
        <v>283</v>
      </c>
      <c r="C1361" s="279"/>
      <c r="D1361" s="279"/>
      <c r="E1361" s="279"/>
      <c r="F1361" s="279"/>
      <c r="G1361" s="280"/>
      <c r="H1361" s="279"/>
      <c r="I1361" s="281"/>
      <c r="J1361" s="279"/>
      <c r="K1361" s="279"/>
      <c r="L1361" s="279"/>
      <c r="M1361" s="259">
        <f>ROUND(M1320+M1322+M1324+M1326+M1328+M1330+M1356+M1358+M1360,5)</f>
        <v>18993.8</v>
      </c>
      <c r="N1361" s="259">
        <f>ROUND(N1320+N1322+N1324+N1326+N1328+N1330+N1356+N1358+N1360,5)</f>
        <v>0</v>
      </c>
      <c r="O1361" s="259">
        <f>ROUND(O1320+O1322+O1324+O1326+O1328+O1330+O1356+O1358+O1360,5)</f>
        <v>135355.5</v>
      </c>
    </row>
    <row r="1362" spans="1:15" x14ac:dyDescent="0.25">
      <c r="A1362" s="258"/>
      <c r="B1362" s="258" t="s">
        <v>908</v>
      </c>
      <c r="C1362" s="258"/>
      <c r="D1362" s="258"/>
      <c r="E1362" s="258"/>
      <c r="F1362" s="258"/>
      <c r="G1362" s="276"/>
      <c r="H1362" s="258"/>
      <c r="I1362" s="277"/>
      <c r="J1362" s="258"/>
      <c r="K1362" s="258"/>
      <c r="L1362" s="258"/>
      <c r="M1362" s="278"/>
      <c r="N1362" s="278"/>
      <c r="O1362" s="278">
        <v>0</v>
      </c>
    </row>
    <row r="1363" spans="1:15" x14ac:dyDescent="0.25">
      <c r="A1363" s="258"/>
      <c r="B1363" s="258"/>
      <c r="C1363" s="258" t="s">
        <v>909</v>
      </c>
      <c r="D1363" s="258"/>
      <c r="E1363" s="258"/>
      <c r="F1363" s="258"/>
      <c r="G1363" s="276"/>
      <c r="H1363" s="258"/>
      <c r="I1363" s="277"/>
      <c r="J1363" s="258"/>
      <c r="K1363" s="258"/>
      <c r="L1363" s="258"/>
      <c r="M1363" s="278"/>
      <c r="N1363" s="278"/>
      <c r="O1363" s="278">
        <v>0</v>
      </c>
    </row>
    <row r="1364" spans="1:15" x14ac:dyDescent="0.25">
      <c r="A1364" s="279"/>
      <c r="B1364" s="279"/>
      <c r="C1364" s="279" t="s">
        <v>910</v>
      </c>
      <c r="D1364" s="279"/>
      <c r="E1364" s="279"/>
      <c r="F1364" s="279"/>
      <c r="G1364" s="280"/>
      <c r="H1364" s="279"/>
      <c r="I1364" s="281"/>
      <c r="J1364" s="279"/>
      <c r="K1364" s="279"/>
      <c r="L1364" s="279"/>
      <c r="M1364" s="259"/>
      <c r="N1364" s="259"/>
      <c r="O1364" s="259">
        <f>O1363</f>
        <v>0</v>
      </c>
    </row>
    <row r="1365" spans="1:15" x14ac:dyDescent="0.25">
      <c r="A1365" s="258"/>
      <c r="B1365" s="258"/>
      <c r="C1365" s="258" t="s">
        <v>911</v>
      </c>
      <c r="D1365" s="258"/>
      <c r="E1365" s="258"/>
      <c r="F1365" s="258"/>
      <c r="G1365" s="276"/>
      <c r="H1365" s="258"/>
      <c r="I1365" s="277"/>
      <c r="J1365" s="258"/>
      <c r="K1365" s="258"/>
      <c r="L1365" s="258"/>
      <c r="M1365" s="278"/>
      <c r="N1365" s="278"/>
      <c r="O1365" s="278">
        <v>0</v>
      </c>
    </row>
    <row r="1366" spans="1:15" x14ac:dyDescent="0.25">
      <c r="A1366" s="279"/>
      <c r="B1366" s="279"/>
      <c r="C1366" s="279" t="s">
        <v>912</v>
      </c>
      <c r="D1366" s="279"/>
      <c r="E1366" s="279"/>
      <c r="F1366" s="279"/>
      <c r="G1366" s="280"/>
      <c r="H1366" s="279"/>
      <c r="I1366" s="281"/>
      <c r="J1366" s="279"/>
      <c r="K1366" s="279"/>
      <c r="L1366" s="279"/>
      <c r="M1366" s="259"/>
      <c r="N1366" s="259"/>
      <c r="O1366" s="259">
        <f>O1365</f>
        <v>0</v>
      </c>
    </row>
    <row r="1367" spans="1:15" x14ac:dyDescent="0.25">
      <c r="A1367" s="258"/>
      <c r="B1367" s="258"/>
      <c r="C1367" s="258" t="s">
        <v>913</v>
      </c>
      <c r="D1367" s="258"/>
      <c r="E1367" s="258"/>
      <c r="F1367" s="258"/>
      <c r="G1367" s="276"/>
      <c r="H1367" s="258"/>
      <c r="I1367" s="277"/>
      <c r="J1367" s="258"/>
      <c r="K1367" s="258"/>
      <c r="L1367" s="258"/>
      <c r="M1367" s="278"/>
      <c r="N1367" s="278"/>
      <c r="O1367" s="278">
        <v>0</v>
      </c>
    </row>
    <row r="1368" spans="1:15" x14ac:dyDescent="0.25">
      <c r="A1368" s="279"/>
      <c r="B1368" s="279"/>
      <c r="C1368" s="279" t="s">
        <v>914</v>
      </c>
      <c r="D1368" s="279"/>
      <c r="E1368" s="279"/>
      <c r="F1368" s="279"/>
      <c r="G1368" s="280"/>
      <c r="H1368" s="279"/>
      <c r="I1368" s="281"/>
      <c r="J1368" s="279"/>
      <c r="K1368" s="279"/>
      <c r="L1368" s="279"/>
      <c r="M1368" s="259"/>
      <c r="N1368" s="259"/>
      <c r="O1368" s="259">
        <f>O1367</f>
        <v>0</v>
      </c>
    </row>
    <row r="1369" spans="1:15" x14ac:dyDescent="0.25">
      <c r="A1369" s="258"/>
      <c r="B1369" s="258"/>
      <c r="C1369" s="258" t="s">
        <v>915</v>
      </c>
      <c r="D1369" s="258"/>
      <c r="E1369" s="258"/>
      <c r="F1369" s="258"/>
      <c r="G1369" s="276"/>
      <c r="H1369" s="258"/>
      <c r="I1369" s="277"/>
      <c r="J1369" s="258"/>
      <c r="K1369" s="258"/>
      <c r="L1369" s="258"/>
      <c r="M1369" s="278"/>
      <c r="N1369" s="278"/>
      <c r="O1369" s="278">
        <v>0</v>
      </c>
    </row>
    <row r="1370" spans="1:15" ht="15.75" thickBot="1" x14ac:dyDescent="0.3">
      <c r="A1370" s="279"/>
      <c r="B1370" s="279"/>
      <c r="C1370" s="279" t="s">
        <v>916</v>
      </c>
      <c r="D1370" s="279"/>
      <c r="E1370" s="279"/>
      <c r="F1370" s="279"/>
      <c r="G1370" s="280"/>
      <c r="H1370" s="279"/>
      <c r="I1370" s="281"/>
      <c r="J1370" s="279"/>
      <c r="K1370" s="279"/>
      <c r="L1370" s="279"/>
      <c r="M1370" s="260"/>
      <c r="N1370" s="260"/>
      <c r="O1370" s="260">
        <f>O1369</f>
        <v>0</v>
      </c>
    </row>
    <row r="1371" spans="1:15" x14ac:dyDescent="0.25">
      <c r="A1371" s="279"/>
      <c r="B1371" s="279" t="s">
        <v>917</v>
      </c>
      <c r="C1371" s="279"/>
      <c r="D1371" s="279"/>
      <c r="E1371" s="279"/>
      <c r="F1371" s="279"/>
      <c r="G1371" s="280"/>
      <c r="H1371" s="279"/>
      <c r="I1371" s="281"/>
      <c r="J1371" s="279"/>
      <c r="K1371" s="279"/>
      <c r="L1371" s="279"/>
      <c r="M1371" s="259"/>
      <c r="N1371" s="259"/>
      <c r="O1371" s="259">
        <f>ROUND(O1364+O1366+O1368+O1370,5)</f>
        <v>0</v>
      </c>
    </row>
    <row r="1372" spans="1:15" x14ac:dyDescent="0.25">
      <c r="A1372" s="258"/>
      <c r="B1372" s="258" t="s">
        <v>284</v>
      </c>
      <c r="C1372" s="258"/>
      <c r="D1372" s="258"/>
      <c r="E1372" s="258"/>
      <c r="F1372" s="258"/>
      <c r="G1372" s="276"/>
      <c r="H1372" s="258"/>
      <c r="I1372" s="277"/>
      <c r="J1372" s="258"/>
      <c r="K1372" s="258"/>
      <c r="L1372" s="258"/>
      <c r="M1372" s="278"/>
      <c r="N1372" s="278"/>
      <c r="O1372" s="278">
        <v>0</v>
      </c>
    </row>
    <row r="1373" spans="1:15" x14ac:dyDescent="0.25">
      <c r="A1373" s="258"/>
      <c r="B1373" s="258"/>
      <c r="C1373" s="258" t="s">
        <v>918</v>
      </c>
      <c r="D1373" s="258"/>
      <c r="E1373" s="258"/>
      <c r="F1373" s="258"/>
      <c r="G1373" s="276"/>
      <c r="H1373" s="258"/>
      <c r="I1373" s="277"/>
      <c r="J1373" s="258"/>
      <c r="K1373" s="258"/>
      <c r="L1373" s="258"/>
      <c r="M1373" s="278"/>
      <c r="N1373" s="278"/>
      <c r="O1373" s="278">
        <v>0</v>
      </c>
    </row>
    <row r="1374" spans="1:15" x14ac:dyDescent="0.25">
      <c r="A1374" s="258"/>
      <c r="B1374" s="258"/>
      <c r="C1374" s="258"/>
      <c r="D1374" s="258" t="s">
        <v>919</v>
      </c>
      <c r="E1374" s="258"/>
      <c r="F1374" s="258"/>
      <c r="G1374" s="276"/>
      <c r="H1374" s="258"/>
      <c r="I1374" s="277"/>
      <c r="J1374" s="258"/>
      <c r="K1374" s="258"/>
      <c r="L1374" s="258"/>
      <c r="M1374" s="278"/>
      <c r="N1374" s="278"/>
      <c r="O1374" s="278">
        <v>0</v>
      </c>
    </row>
    <row r="1375" spans="1:15" x14ac:dyDescent="0.25">
      <c r="A1375" s="279"/>
      <c r="B1375" s="279"/>
      <c r="C1375" s="279"/>
      <c r="D1375" s="279" t="s">
        <v>920</v>
      </c>
      <c r="E1375" s="279"/>
      <c r="F1375" s="279"/>
      <c r="G1375" s="280"/>
      <c r="H1375" s="279"/>
      <c r="I1375" s="281"/>
      <c r="J1375" s="279"/>
      <c r="K1375" s="279"/>
      <c r="L1375" s="279"/>
      <c r="M1375" s="259"/>
      <c r="N1375" s="259"/>
      <c r="O1375" s="259">
        <f>O1374</f>
        <v>0</v>
      </c>
    </row>
    <row r="1376" spans="1:15" x14ac:dyDescent="0.25">
      <c r="A1376" s="258"/>
      <c r="B1376" s="258"/>
      <c r="C1376" s="258"/>
      <c r="D1376" s="258" t="s">
        <v>921</v>
      </c>
      <c r="E1376" s="258"/>
      <c r="F1376" s="258"/>
      <c r="G1376" s="276"/>
      <c r="H1376" s="258"/>
      <c r="I1376" s="277"/>
      <c r="J1376" s="258"/>
      <c r="K1376" s="258"/>
      <c r="L1376" s="258"/>
      <c r="M1376" s="278"/>
      <c r="N1376" s="278"/>
      <c r="O1376" s="278">
        <v>0</v>
      </c>
    </row>
    <row r="1377" spans="1:15" x14ac:dyDescent="0.25">
      <c r="A1377" s="279"/>
      <c r="B1377" s="279"/>
      <c r="C1377" s="279"/>
      <c r="D1377" s="279" t="s">
        <v>922</v>
      </c>
      <c r="E1377" s="279"/>
      <c r="F1377" s="279"/>
      <c r="G1377" s="280"/>
      <c r="H1377" s="279"/>
      <c r="I1377" s="281"/>
      <c r="J1377" s="279"/>
      <c r="K1377" s="279"/>
      <c r="L1377" s="279"/>
      <c r="M1377" s="259"/>
      <c r="N1377" s="259"/>
      <c r="O1377" s="259">
        <f>O1376</f>
        <v>0</v>
      </c>
    </row>
    <row r="1378" spans="1:15" x14ac:dyDescent="0.25">
      <c r="A1378" s="258"/>
      <c r="B1378" s="258"/>
      <c r="C1378" s="258"/>
      <c r="D1378" s="258" t="s">
        <v>923</v>
      </c>
      <c r="E1378" s="258"/>
      <c r="F1378" s="258"/>
      <c r="G1378" s="276"/>
      <c r="H1378" s="258"/>
      <c r="I1378" s="277"/>
      <c r="J1378" s="258"/>
      <c r="K1378" s="258"/>
      <c r="L1378" s="258"/>
      <c r="M1378" s="278"/>
      <c r="N1378" s="278"/>
      <c r="O1378" s="278">
        <v>0</v>
      </c>
    </row>
    <row r="1379" spans="1:15" x14ac:dyDescent="0.25">
      <c r="A1379" s="279"/>
      <c r="B1379" s="279"/>
      <c r="C1379" s="279"/>
      <c r="D1379" s="279" t="s">
        <v>924</v>
      </c>
      <c r="E1379" s="279"/>
      <c r="F1379" s="279"/>
      <c r="G1379" s="280"/>
      <c r="H1379" s="279"/>
      <c r="I1379" s="281"/>
      <c r="J1379" s="279"/>
      <c r="K1379" s="279"/>
      <c r="L1379" s="279"/>
      <c r="M1379" s="259"/>
      <c r="N1379" s="259"/>
      <c r="O1379" s="259">
        <f>O1378</f>
        <v>0</v>
      </c>
    </row>
    <row r="1380" spans="1:15" x14ac:dyDescent="0.25">
      <c r="A1380" s="258"/>
      <c r="B1380" s="258"/>
      <c r="C1380" s="258"/>
      <c r="D1380" s="258" t="s">
        <v>925</v>
      </c>
      <c r="E1380" s="258"/>
      <c r="F1380" s="258"/>
      <c r="G1380" s="276"/>
      <c r="H1380" s="258"/>
      <c r="I1380" s="277"/>
      <c r="J1380" s="258"/>
      <c r="K1380" s="258"/>
      <c r="L1380" s="258"/>
      <c r="M1380" s="278"/>
      <c r="N1380" s="278"/>
      <c r="O1380" s="278">
        <v>0</v>
      </c>
    </row>
    <row r="1381" spans="1:15" ht="15.75" thickBot="1" x14ac:dyDescent="0.3">
      <c r="A1381" s="279"/>
      <c r="B1381" s="279"/>
      <c r="C1381" s="279"/>
      <c r="D1381" s="279" t="s">
        <v>926</v>
      </c>
      <c r="E1381" s="279"/>
      <c r="F1381" s="279"/>
      <c r="G1381" s="280"/>
      <c r="H1381" s="279"/>
      <c r="I1381" s="281"/>
      <c r="J1381" s="279"/>
      <c r="K1381" s="279"/>
      <c r="L1381" s="279"/>
      <c r="M1381" s="260"/>
      <c r="N1381" s="260"/>
      <c r="O1381" s="260">
        <f>O1380</f>
        <v>0</v>
      </c>
    </row>
    <row r="1382" spans="1:15" x14ac:dyDescent="0.25">
      <c r="A1382" s="279"/>
      <c r="B1382" s="279"/>
      <c r="C1382" s="279" t="s">
        <v>927</v>
      </c>
      <c r="D1382" s="279"/>
      <c r="E1382" s="279"/>
      <c r="F1382" s="279"/>
      <c r="G1382" s="280"/>
      <c r="H1382" s="279"/>
      <c r="I1382" s="281"/>
      <c r="J1382" s="279"/>
      <c r="K1382" s="279"/>
      <c r="L1382" s="279"/>
      <c r="M1382" s="259"/>
      <c r="N1382" s="259"/>
      <c r="O1382" s="259">
        <f>ROUND(O1375+O1377+O1379+O1381,5)</f>
        <v>0</v>
      </c>
    </row>
    <row r="1383" spans="1:15" x14ac:dyDescent="0.25">
      <c r="A1383" s="258"/>
      <c r="B1383" s="258"/>
      <c r="C1383" s="258" t="s">
        <v>928</v>
      </c>
      <c r="D1383" s="258"/>
      <c r="E1383" s="258"/>
      <c r="F1383" s="258"/>
      <c r="G1383" s="276"/>
      <c r="H1383" s="258"/>
      <c r="I1383" s="277"/>
      <c r="J1383" s="258"/>
      <c r="K1383" s="258"/>
      <c r="L1383" s="258"/>
      <c r="M1383" s="278"/>
      <c r="N1383" s="278"/>
      <c r="O1383" s="278">
        <v>0</v>
      </c>
    </row>
    <row r="1384" spans="1:15" x14ac:dyDescent="0.25">
      <c r="A1384" s="279"/>
      <c r="B1384" s="279"/>
      <c r="C1384" s="279" t="s">
        <v>929</v>
      </c>
      <c r="D1384" s="279"/>
      <c r="E1384" s="279"/>
      <c r="F1384" s="279"/>
      <c r="G1384" s="280"/>
      <c r="H1384" s="279"/>
      <c r="I1384" s="281"/>
      <c r="J1384" s="279"/>
      <c r="K1384" s="279"/>
      <c r="L1384" s="279"/>
      <c r="M1384" s="259"/>
      <c r="N1384" s="259"/>
      <c r="O1384" s="259">
        <f>O1383</f>
        <v>0</v>
      </c>
    </row>
    <row r="1385" spans="1:15" x14ac:dyDescent="0.25">
      <c r="A1385" s="258"/>
      <c r="B1385" s="258"/>
      <c r="C1385" s="258" t="s">
        <v>930</v>
      </c>
      <c r="D1385" s="258"/>
      <c r="E1385" s="258"/>
      <c r="F1385" s="258"/>
      <c r="G1385" s="276"/>
      <c r="H1385" s="258"/>
      <c r="I1385" s="277"/>
      <c r="J1385" s="258"/>
      <c r="K1385" s="258"/>
      <c r="L1385" s="258"/>
      <c r="M1385" s="278"/>
      <c r="N1385" s="278"/>
      <c r="O1385" s="278">
        <v>0</v>
      </c>
    </row>
    <row r="1386" spans="1:15" x14ac:dyDescent="0.25">
      <c r="A1386" s="279"/>
      <c r="B1386" s="279"/>
      <c r="C1386" s="279" t="s">
        <v>931</v>
      </c>
      <c r="D1386" s="279"/>
      <c r="E1386" s="279"/>
      <c r="F1386" s="279"/>
      <c r="G1386" s="280"/>
      <c r="H1386" s="279"/>
      <c r="I1386" s="281"/>
      <c r="J1386" s="279"/>
      <c r="K1386" s="279"/>
      <c r="L1386" s="279"/>
      <c r="M1386" s="259"/>
      <c r="N1386" s="259"/>
      <c r="O1386" s="259">
        <f>O1385</f>
        <v>0</v>
      </c>
    </row>
    <row r="1387" spans="1:15" x14ac:dyDescent="0.25">
      <c r="A1387" s="258"/>
      <c r="B1387" s="258"/>
      <c r="C1387" s="258" t="s">
        <v>285</v>
      </c>
      <c r="D1387" s="258"/>
      <c r="E1387" s="258"/>
      <c r="F1387" s="258"/>
      <c r="G1387" s="276"/>
      <c r="H1387" s="258"/>
      <c r="I1387" s="277"/>
      <c r="J1387" s="258"/>
      <c r="K1387" s="258"/>
      <c r="L1387" s="258"/>
      <c r="M1387" s="278"/>
      <c r="N1387" s="278"/>
      <c r="O1387" s="278">
        <v>0</v>
      </c>
    </row>
    <row r="1388" spans="1:15" x14ac:dyDescent="0.25">
      <c r="A1388" s="279"/>
      <c r="B1388" s="279"/>
      <c r="C1388" s="279" t="s">
        <v>932</v>
      </c>
      <c r="D1388" s="279"/>
      <c r="E1388" s="279"/>
      <c r="F1388" s="279"/>
      <c r="G1388" s="280"/>
      <c r="H1388" s="279"/>
      <c r="I1388" s="281"/>
      <c r="J1388" s="279"/>
      <c r="K1388" s="279"/>
      <c r="L1388" s="279"/>
      <c r="M1388" s="259"/>
      <c r="N1388" s="259"/>
      <c r="O1388" s="259">
        <f>O1387</f>
        <v>0</v>
      </c>
    </row>
    <row r="1389" spans="1:15" x14ac:dyDescent="0.25">
      <c r="A1389" s="258"/>
      <c r="B1389" s="258"/>
      <c r="C1389" s="258" t="s">
        <v>933</v>
      </c>
      <c r="D1389" s="258"/>
      <c r="E1389" s="258"/>
      <c r="F1389" s="258"/>
      <c r="G1389" s="276"/>
      <c r="H1389" s="258"/>
      <c r="I1389" s="277"/>
      <c r="J1389" s="258"/>
      <c r="K1389" s="258"/>
      <c r="L1389" s="258"/>
      <c r="M1389" s="278"/>
      <c r="N1389" s="278"/>
      <c r="O1389" s="278">
        <v>0</v>
      </c>
    </row>
    <row r="1390" spans="1:15" x14ac:dyDescent="0.25">
      <c r="A1390" s="279"/>
      <c r="B1390" s="279"/>
      <c r="C1390" s="279" t="s">
        <v>934</v>
      </c>
      <c r="D1390" s="279"/>
      <c r="E1390" s="279"/>
      <c r="F1390" s="279"/>
      <c r="G1390" s="280"/>
      <c r="H1390" s="279"/>
      <c r="I1390" s="281"/>
      <c r="J1390" s="279"/>
      <c r="K1390" s="279"/>
      <c r="L1390" s="279"/>
      <c r="M1390" s="259"/>
      <c r="N1390" s="259"/>
      <c r="O1390" s="259">
        <f>O1389</f>
        <v>0</v>
      </c>
    </row>
    <row r="1391" spans="1:15" x14ac:dyDescent="0.25">
      <c r="A1391" s="258"/>
      <c r="B1391" s="258"/>
      <c r="C1391" s="258" t="s">
        <v>935</v>
      </c>
      <c r="D1391" s="258"/>
      <c r="E1391" s="258"/>
      <c r="F1391" s="258"/>
      <c r="G1391" s="276"/>
      <c r="H1391" s="258"/>
      <c r="I1391" s="277"/>
      <c r="J1391" s="258"/>
      <c r="K1391" s="258"/>
      <c r="L1391" s="258"/>
      <c r="M1391" s="278"/>
      <c r="N1391" s="278"/>
      <c r="O1391" s="278">
        <v>0</v>
      </c>
    </row>
    <row r="1392" spans="1:15" x14ac:dyDescent="0.25">
      <c r="A1392" s="279"/>
      <c r="B1392" s="279"/>
      <c r="C1392" s="279" t="s">
        <v>936</v>
      </c>
      <c r="D1392" s="279"/>
      <c r="E1392" s="279"/>
      <c r="F1392" s="279"/>
      <c r="G1392" s="280"/>
      <c r="H1392" s="279"/>
      <c r="I1392" s="281"/>
      <c r="J1392" s="279"/>
      <c r="K1392" s="279"/>
      <c r="L1392" s="279"/>
      <c r="M1392" s="259"/>
      <c r="N1392" s="259"/>
      <c r="O1392" s="259">
        <f>O1391</f>
        <v>0</v>
      </c>
    </row>
    <row r="1393" spans="1:15" x14ac:dyDescent="0.25">
      <c r="A1393" s="258"/>
      <c r="B1393" s="258"/>
      <c r="C1393" s="258" t="s">
        <v>937</v>
      </c>
      <c r="D1393" s="258"/>
      <c r="E1393" s="258"/>
      <c r="F1393" s="258"/>
      <c r="G1393" s="276"/>
      <c r="H1393" s="258"/>
      <c r="I1393" s="277"/>
      <c r="J1393" s="258"/>
      <c r="K1393" s="258"/>
      <c r="L1393" s="258"/>
      <c r="M1393" s="278"/>
      <c r="N1393" s="278"/>
      <c r="O1393" s="278">
        <v>0</v>
      </c>
    </row>
    <row r="1394" spans="1:15" x14ac:dyDescent="0.25">
      <c r="A1394" s="279"/>
      <c r="B1394" s="279"/>
      <c r="C1394" s="279" t="s">
        <v>938</v>
      </c>
      <c r="D1394" s="279"/>
      <c r="E1394" s="279"/>
      <c r="F1394" s="279"/>
      <c r="G1394" s="280"/>
      <c r="H1394" s="279"/>
      <c r="I1394" s="281"/>
      <c r="J1394" s="279"/>
      <c r="K1394" s="279"/>
      <c r="L1394" s="279"/>
      <c r="M1394" s="259"/>
      <c r="N1394" s="259"/>
      <c r="O1394" s="259">
        <f>O1393</f>
        <v>0</v>
      </c>
    </row>
    <row r="1395" spans="1:15" x14ac:dyDescent="0.25">
      <c r="A1395" s="258"/>
      <c r="B1395" s="258"/>
      <c r="C1395" s="258" t="s">
        <v>939</v>
      </c>
      <c r="D1395" s="258"/>
      <c r="E1395" s="258"/>
      <c r="F1395" s="258"/>
      <c r="G1395" s="276"/>
      <c r="H1395" s="258"/>
      <c r="I1395" s="277"/>
      <c r="J1395" s="258"/>
      <c r="K1395" s="258"/>
      <c r="L1395" s="258"/>
      <c r="M1395" s="278"/>
      <c r="N1395" s="278"/>
      <c r="O1395" s="278">
        <v>0</v>
      </c>
    </row>
    <row r="1396" spans="1:15" x14ac:dyDescent="0.25">
      <c r="A1396" s="279"/>
      <c r="B1396" s="279"/>
      <c r="C1396" s="279" t="s">
        <v>940</v>
      </c>
      <c r="D1396" s="279"/>
      <c r="E1396" s="279"/>
      <c r="F1396" s="279"/>
      <c r="G1396" s="280"/>
      <c r="H1396" s="279"/>
      <c r="I1396" s="281"/>
      <c r="J1396" s="279"/>
      <c r="K1396" s="279"/>
      <c r="L1396" s="279"/>
      <c r="M1396" s="259"/>
      <c r="N1396" s="259"/>
      <c r="O1396" s="259">
        <f>O1395</f>
        <v>0</v>
      </c>
    </row>
    <row r="1397" spans="1:15" x14ac:dyDescent="0.25">
      <c r="A1397" s="258"/>
      <c r="B1397" s="258"/>
      <c r="C1397" s="258" t="s">
        <v>941</v>
      </c>
      <c r="D1397" s="258"/>
      <c r="E1397" s="258"/>
      <c r="F1397" s="258"/>
      <c r="G1397" s="276"/>
      <c r="H1397" s="258"/>
      <c r="I1397" s="277"/>
      <c r="J1397" s="258"/>
      <c r="K1397" s="258"/>
      <c r="L1397" s="258"/>
      <c r="M1397" s="278"/>
      <c r="N1397" s="278"/>
      <c r="O1397" s="278">
        <v>0</v>
      </c>
    </row>
    <row r="1398" spans="1:15" x14ac:dyDescent="0.25">
      <c r="A1398" s="279"/>
      <c r="B1398" s="279"/>
      <c r="C1398" s="279" t="s">
        <v>942</v>
      </c>
      <c r="D1398" s="279"/>
      <c r="E1398" s="279"/>
      <c r="F1398" s="279"/>
      <c r="G1398" s="280"/>
      <c r="H1398" s="279"/>
      <c r="I1398" s="281"/>
      <c r="J1398" s="279"/>
      <c r="K1398" s="279"/>
      <c r="L1398" s="279"/>
      <c r="M1398" s="259"/>
      <c r="N1398" s="259"/>
      <c r="O1398" s="259">
        <f>O1397</f>
        <v>0</v>
      </c>
    </row>
    <row r="1399" spans="1:15" x14ac:dyDescent="0.25">
      <c r="A1399" s="258"/>
      <c r="B1399" s="258"/>
      <c r="C1399" s="258" t="s">
        <v>943</v>
      </c>
      <c r="D1399" s="258"/>
      <c r="E1399" s="258"/>
      <c r="F1399" s="258"/>
      <c r="G1399" s="276"/>
      <c r="H1399" s="258"/>
      <c r="I1399" s="277"/>
      <c r="J1399" s="258"/>
      <c r="K1399" s="258"/>
      <c r="L1399" s="258"/>
      <c r="M1399" s="278"/>
      <c r="N1399" s="278"/>
      <c r="O1399" s="278">
        <v>0</v>
      </c>
    </row>
    <row r="1400" spans="1:15" x14ac:dyDescent="0.25">
      <c r="A1400" s="279"/>
      <c r="B1400" s="279"/>
      <c r="C1400" s="279" t="s">
        <v>944</v>
      </c>
      <c r="D1400" s="279"/>
      <c r="E1400" s="279"/>
      <c r="F1400" s="279"/>
      <c r="G1400" s="280"/>
      <c r="H1400" s="279"/>
      <c r="I1400" s="281"/>
      <c r="J1400" s="279"/>
      <c r="K1400" s="279"/>
      <c r="L1400" s="279"/>
      <c r="M1400" s="259"/>
      <c r="N1400" s="259"/>
      <c r="O1400" s="259">
        <f>O1399</f>
        <v>0</v>
      </c>
    </row>
    <row r="1401" spans="1:15" x14ac:dyDescent="0.25">
      <c r="A1401" s="258"/>
      <c r="B1401" s="258"/>
      <c r="C1401" s="258" t="s">
        <v>945</v>
      </c>
      <c r="D1401" s="258"/>
      <c r="E1401" s="258"/>
      <c r="F1401" s="258"/>
      <c r="G1401" s="276"/>
      <c r="H1401" s="258"/>
      <c r="I1401" s="277"/>
      <c r="J1401" s="258"/>
      <c r="K1401" s="258"/>
      <c r="L1401" s="258"/>
      <c r="M1401" s="278"/>
      <c r="N1401" s="278"/>
      <c r="O1401" s="278">
        <v>0</v>
      </c>
    </row>
    <row r="1402" spans="1:15" x14ac:dyDescent="0.25">
      <c r="A1402" s="279"/>
      <c r="B1402" s="279"/>
      <c r="C1402" s="279" t="s">
        <v>946</v>
      </c>
      <c r="D1402" s="279"/>
      <c r="E1402" s="279"/>
      <c r="F1402" s="279"/>
      <c r="G1402" s="280"/>
      <c r="H1402" s="279"/>
      <c r="I1402" s="281"/>
      <c r="J1402" s="279"/>
      <c r="K1402" s="279"/>
      <c r="L1402" s="279"/>
      <c r="M1402" s="259"/>
      <c r="N1402" s="259"/>
      <c r="O1402" s="259">
        <f>O1401</f>
        <v>0</v>
      </c>
    </row>
    <row r="1403" spans="1:15" x14ac:dyDescent="0.25">
      <c r="A1403" s="258"/>
      <c r="B1403" s="258"/>
      <c r="C1403" s="258" t="s">
        <v>947</v>
      </c>
      <c r="D1403" s="258"/>
      <c r="E1403" s="258"/>
      <c r="F1403" s="258"/>
      <c r="G1403" s="276"/>
      <c r="H1403" s="258"/>
      <c r="I1403" s="277"/>
      <c r="J1403" s="258"/>
      <c r="K1403" s="258"/>
      <c r="L1403" s="258"/>
      <c r="M1403" s="278"/>
      <c r="N1403" s="278"/>
      <c r="O1403" s="278">
        <v>0</v>
      </c>
    </row>
    <row r="1404" spans="1:15" x14ac:dyDescent="0.25">
      <c r="A1404" s="279"/>
      <c r="B1404" s="279"/>
      <c r="C1404" s="279" t="s">
        <v>948</v>
      </c>
      <c r="D1404" s="279"/>
      <c r="E1404" s="279"/>
      <c r="F1404" s="279"/>
      <c r="G1404" s="280"/>
      <c r="H1404" s="279"/>
      <c r="I1404" s="281"/>
      <c r="J1404" s="279"/>
      <c r="K1404" s="279"/>
      <c r="L1404" s="279"/>
      <c r="M1404" s="259"/>
      <c r="N1404" s="259"/>
      <c r="O1404" s="259">
        <f>O1403</f>
        <v>0</v>
      </c>
    </row>
    <row r="1405" spans="1:15" x14ac:dyDescent="0.25">
      <c r="A1405" s="258"/>
      <c r="B1405" s="258"/>
      <c r="C1405" s="258" t="s">
        <v>949</v>
      </c>
      <c r="D1405" s="258"/>
      <c r="E1405" s="258"/>
      <c r="F1405" s="258"/>
      <c r="G1405" s="276"/>
      <c r="H1405" s="258"/>
      <c r="I1405" s="277"/>
      <c r="J1405" s="258"/>
      <c r="K1405" s="258"/>
      <c r="L1405" s="258"/>
      <c r="M1405" s="278"/>
      <c r="N1405" s="278"/>
      <c r="O1405" s="278">
        <v>0</v>
      </c>
    </row>
    <row r="1406" spans="1:15" x14ac:dyDescent="0.25">
      <c r="A1406" s="279"/>
      <c r="B1406" s="279"/>
      <c r="C1406" s="279" t="s">
        <v>950</v>
      </c>
      <c r="D1406" s="279"/>
      <c r="E1406" s="279"/>
      <c r="F1406" s="279"/>
      <c r="G1406" s="280"/>
      <c r="H1406" s="279"/>
      <c r="I1406" s="281"/>
      <c r="J1406" s="279"/>
      <c r="K1406" s="279"/>
      <c r="L1406" s="279"/>
      <c r="M1406" s="259"/>
      <c r="N1406" s="259"/>
      <c r="O1406" s="259">
        <f>O1405</f>
        <v>0</v>
      </c>
    </row>
    <row r="1407" spans="1:15" x14ac:dyDescent="0.25">
      <c r="A1407" s="258"/>
      <c r="B1407" s="258"/>
      <c r="C1407" s="258" t="s">
        <v>286</v>
      </c>
      <c r="D1407" s="258"/>
      <c r="E1407" s="258"/>
      <c r="F1407" s="258"/>
      <c r="G1407" s="276"/>
      <c r="H1407" s="258"/>
      <c r="I1407" s="277"/>
      <c r="J1407" s="258"/>
      <c r="K1407" s="258"/>
      <c r="L1407" s="258"/>
      <c r="M1407" s="278"/>
      <c r="N1407" s="278"/>
      <c r="O1407" s="278">
        <v>0</v>
      </c>
    </row>
    <row r="1408" spans="1:15" x14ac:dyDescent="0.25">
      <c r="A1408" s="279"/>
      <c r="B1408" s="279"/>
      <c r="C1408" s="279" t="s">
        <v>951</v>
      </c>
      <c r="D1408" s="279"/>
      <c r="E1408" s="279"/>
      <c r="F1408" s="279"/>
      <c r="G1408" s="280"/>
      <c r="H1408" s="279"/>
      <c r="I1408" s="281"/>
      <c r="J1408" s="279"/>
      <c r="K1408" s="279"/>
      <c r="L1408" s="279"/>
      <c r="M1408" s="259"/>
      <c r="N1408" s="259"/>
      <c r="O1408" s="259">
        <f>O1407</f>
        <v>0</v>
      </c>
    </row>
    <row r="1409" spans="1:15" x14ac:dyDescent="0.25">
      <c r="A1409" s="258"/>
      <c r="B1409" s="258"/>
      <c r="C1409" s="258" t="s">
        <v>952</v>
      </c>
      <c r="D1409" s="258"/>
      <c r="E1409" s="258"/>
      <c r="F1409" s="258"/>
      <c r="G1409" s="276"/>
      <c r="H1409" s="258"/>
      <c r="I1409" s="277"/>
      <c r="J1409" s="258"/>
      <c r="K1409" s="258"/>
      <c r="L1409" s="258"/>
      <c r="M1409" s="278"/>
      <c r="N1409" s="278"/>
      <c r="O1409" s="278">
        <v>0</v>
      </c>
    </row>
    <row r="1410" spans="1:15" ht="15.75" thickBot="1" x14ac:dyDescent="0.3">
      <c r="A1410" s="279"/>
      <c r="B1410" s="279"/>
      <c r="C1410" s="279" t="s">
        <v>953</v>
      </c>
      <c r="D1410" s="279"/>
      <c r="E1410" s="279"/>
      <c r="F1410" s="279"/>
      <c r="G1410" s="280"/>
      <c r="H1410" s="279"/>
      <c r="I1410" s="281"/>
      <c r="J1410" s="279"/>
      <c r="K1410" s="279"/>
      <c r="L1410" s="279"/>
      <c r="M1410" s="260"/>
      <c r="N1410" s="260"/>
      <c r="O1410" s="260">
        <f>O1409</f>
        <v>0</v>
      </c>
    </row>
    <row r="1411" spans="1:15" x14ac:dyDescent="0.25">
      <c r="A1411" s="279"/>
      <c r="B1411" s="279" t="s">
        <v>287</v>
      </c>
      <c r="C1411" s="279"/>
      <c r="D1411" s="279"/>
      <c r="E1411" s="279"/>
      <c r="F1411" s="279"/>
      <c r="G1411" s="280"/>
      <c r="H1411" s="279"/>
      <c r="I1411" s="281"/>
      <c r="J1411" s="279"/>
      <c r="K1411" s="279"/>
      <c r="L1411" s="279"/>
      <c r="M1411" s="259"/>
      <c r="N1411" s="259"/>
      <c r="O1411" s="259">
        <f>ROUND(O1382+O1384+O1386+O1388+O1390+O1392+O1394+O1396+O1398+O1400+O1402+O1404+O1406+O1408+O1410,5)</f>
        <v>0</v>
      </c>
    </row>
    <row r="1412" spans="1:15" x14ac:dyDescent="0.25">
      <c r="A1412" s="258"/>
      <c r="B1412" s="258" t="s">
        <v>288</v>
      </c>
      <c r="C1412" s="258"/>
      <c r="D1412" s="258"/>
      <c r="E1412" s="258"/>
      <c r="F1412" s="258"/>
      <c r="G1412" s="276"/>
      <c r="H1412" s="258"/>
      <c r="I1412" s="277"/>
      <c r="J1412" s="258"/>
      <c r="K1412" s="258"/>
      <c r="L1412" s="258"/>
      <c r="M1412" s="278"/>
      <c r="N1412" s="278"/>
      <c r="O1412" s="278">
        <v>14500</v>
      </c>
    </row>
    <row r="1413" spans="1:15" x14ac:dyDescent="0.25">
      <c r="A1413" s="279"/>
      <c r="B1413" s="279" t="s">
        <v>954</v>
      </c>
      <c r="C1413" s="279"/>
      <c r="D1413" s="279"/>
      <c r="E1413" s="279"/>
      <c r="F1413" s="279"/>
      <c r="G1413" s="280"/>
      <c r="H1413" s="279"/>
      <c r="I1413" s="281"/>
      <c r="J1413" s="279"/>
      <c r="K1413" s="279"/>
      <c r="L1413" s="279"/>
      <c r="M1413" s="259"/>
      <c r="N1413" s="259"/>
      <c r="O1413" s="259">
        <f>O1412</f>
        <v>14500</v>
      </c>
    </row>
    <row r="1414" spans="1:15" x14ac:dyDescent="0.25">
      <c r="A1414" s="258"/>
      <c r="B1414" s="258" t="s">
        <v>955</v>
      </c>
      <c r="C1414" s="258"/>
      <c r="D1414" s="258"/>
      <c r="E1414" s="258"/>
      <c r="F1414" s="258"/>
      <c r="G1414" s="276"/>
      <c r="H1414" s="258"/>
      <c r="I1414" s="277"/>
      <c r="J1414" s="258"/>
      <c r="K1414" s="258"/>
      <c r="L1414" s="258"/>
      <c r="M1414" s="278"/>
      <c r="N1414" s="278"/>
      <c r="O1414" s="278">
        <v>0</v>
      </c>
    </row>
    <row r="1415" spans="1:15" x14ac:dyDescent="0.25">
      <c r="A1415" s="258"/>
      <c r="B1415" s="258"/>
      <c r="C1415" s="258" t="s">
        <v>956</v>
      </c>
      <c r="D1415" s="258"/>
      <c r="E1415" s="258"/>
      <c r="F1415" s="258"/>
      <c r="G1415" s="276"/>
      <c r="H1415" s="258"/>
      <c r="I1415" s="277"/>
      <c r="J1415" s="258"/>
      <c r="K1415" s="258"/>
      <c r="L1415" s="258"/>
      <c r="M1415" s="278"/>
      <c r="N1415" s="278"/>
      <c r="O1415" s="278">
        <v>0</v>
      </c>
    </row>
    <row r="1416" spans="1:15" x14ac:dyDescent="0.25">
      <c r="A1416" s="279"/>
      <c r="B1416" s="279"/>
      <c r="C1416" s="279" t="s">
        <v>957</v>
      </c>
      <c r="D1416" s="279"/>
      <c r="E1416" s="279"/>
      <c r="F1416" s="279"/>
      <c r="G1416" s="280"/>
      <c r="H1416" s="279"/>
      <c r="I1416" s="281"/>
      <c r="J1416" s="279"/>
      <c r="K1416" s="279"/>
      <c r="L1416" s="279"/>
      <c r="M1416" s="259"/>
      <c r="N1416" s="259"/>
      <c r="O1416" s="259">
        <f>O1415</f>
        <v>0</v>
      </c>
    </row>
    <row r="1417" spans="1:15" x14ac:dyDescent="0.25">
      <c r="A1417" s="258"/>
      <c r="B1417" s="258"/>
      <c r="C1417" s="258" t="s">
        <v>958</v>
      </c>
      <c r="D1417" s="258"/>
      <c r="E1417" s="258"/>
      <c r="F1417" s="258"/>
      <c r="G1417" s="276"/>
      <c r="H1417" s="258"/>
      <c r="I1417" s="277"/>
      <c r="J1417" s="258"/>
      <c r="K1417" s="258"/>
      <c r="L1417" s="258"/>
      <c r="M1417" s="278"/>
      <c r="N1417" s="278"/>
      <c r="O1417" s="278">
        <v>0</v>
      </c>
    </row>
    <row r="1418" spans="1:15" x14ac:dyDescent="0.25">
      <c r="A1418" s="279"/>
      <c r="B1418" s="279"/>
      <c r="C1418" s="279" t="s">
        <v>959</v>
      </c>
      <c r="D1418" s="279"/>
      <c r="E1418" s="279"/>
      <c r="F1418" s="279"/>
      <c r="G1418" s="280"/>
      <c r="H1418" s="279"/>
      <c r="I1418" s="281"/>
      <c r="J1418" s="279"/>
      <c r="K1418" s="279"/>
      <c r="L1418" s="279"/>
      <c r="M1418" s="259"/>
      <c r="N1418" s="259"/>
      <c r="O1418" s="259">
        <f>O1417</f>
        <v>0</v>
      </c>
    </row>
    <row r="1419" spans="1:15" x14ac:dyDescent="0.25">
      <c r="A1419" s="258"/>
      <c r="B1419" s="258"/>
      <c r="C1419" s="258" t="s">
        <v>960</v>
      </c>
      <c r="D1419" s="258"/>
      <c r="E1419" s="258"/>
      <c r="F1419" s="258"/>
      <c r="G1419" s="276"/>
      <c r="H1419" s="258"/>
      <c r="I1419" s="277"/>
      <c r="J1419" s="258"/>
      <c r="K1419" s="258"/>
      <c r="L1419" s="258"/>
      <c r="M1419" s="278"/>
      <c r="N1419" s="278"/>
      <c r="O1419" s="278">
        <v>0</v>
      </c>
    </row>
    <row r="1420" spans="1:15" ht="15.75" thickBot="1" x14ac:dyDescent="0.3">
      <c r="A1420" s="279"/>
      <c r="B1420" s="279"/>
      <c r="C1420" s="279" t="s">
        <v>961</v>
      </c>
      <c r="D1420" s="279"/>
      <c r="E1420" s="279"/>
      <c r="F1420" s="279"/>
      <c r="G1420" s="280"/>
      <c r="H1420" s="279"/>
      <c r="I1420" s="281"/>
      <c r="J1420" s="279"/>
      <c r="K1420" s="279"/>
      <c r="L1420" s="279"/>
      <c r="M1420" s="260"/>
      <c r="N1420" s="260"/>
      <c r="O1420" s="260">
        <f>O1419</f>
        <v>0</v>
      </c>
    </row>
    <row r="1421" spans="1:15" x14ac:dyDescent="0.25">
      <c r="A1421" s="279"/>
      <c r="B1421" s="279" t="s">
        <v>962</v>
      </c>
      <c r="C1421" s="279"/>
      <c r="D1421" s="279"/>
      <c r="E1421" s="279"/>
      <c r="F1421" s="279"/>
      <c r="G1421" s="280"/>
      <c r="H1421" s="279"/>
      <c r="I1421" s="281"/>
      <c r="J1421" s="279"/>
      <c r="K1421" s="279"/>
      <c r="L1421" s="279"/>
      <c r="M1421" s="259"/>
      <c r="N1421" s="259"/>
      <c r="O1421" s="259">
        <f>ROUND(O1416+O1418+O1420,5)</f>
        <v>0</v>
      </c>
    </row>
    <row r="1422" spans="1:15" x14ac:dyDescent="0.25">
      <c r="A1422" s="258"/>
      <c r="B1422" s="258" t="s">
        <v>963</v>
      </c>
      <c r="C1422" s="258"/>
      <c r="D1422" s="258"/>
      <c r="E1422" s="258"/>
      <c r="F1422" s="258"/>
      <c r="G1422" s="276"/>
      <c r="H1422" s="258"/>
      <c r="I1422" s="277"/>
      <c r="J1422" s="258"/>
      <c r="K1422" s="258"/>
      <c r="L1422" s="258"/>
      <c r="M1422" s="278"/>
      <c r="N1422" s="278"/>
      <c r="O1422" s="278">
        <v>0</v>
      </c>
    </row>
    <row r="1423" spans="1:15" x14ac:dyDescent="0.25">
      <c r="A1423" s="279"/>
      <c r="B1423" s="279" t="s">
        <v>964</v>
      </c>
      <c r="C1423" s="279"/>
      <c r="D1423" s="279"/>
      <c r="E1423" s="279"/>
      <c r="F1423" s="279"/>
      <c r="G1423" s="280"/>
      <c r="H1423" s="279"/>
      <c r="I1423" s="281"/>
      <c r="J1423" s="279"/>
      <c r="K1423" s="279"/>
      <c r="L1423" s="279"/>
      <c r="M1423" s="259"/>
      <c r="N1423" s="259"/>
      <c r="O1423" s="259">
        <f>O1422</f>
        <v>0</v>
      </c>
    </row>
    <row r="1424" spans="1:15" x14ac:dyDescent="0.25">
      <c r="A1424" s="258"/>
      <c r="B1424" s="258" t="s">
        <v>965</v>
      </c>
      <c r="C1424" s="258"/>
      <c r="D1424" s="258"/>
      <c r="E1424" s="258"/>
      <c r="F1424" s="258"/>
      <c r="G1424" s="276"/>
      <c r="H1424" s="258"/>
      <c r="I1424" s="277"/>
      <c r="J1424" s="258"/>
      <c r="K1424" s="258"/>
      <c r="L1424" s="258"/>
      <c r="M1424" s="278"/>
      <c r="N1424" s="278"/>
      <c r="O1424" s="278">
        <v>0</v>
      </c>
    </row>
    <row r="1425" spans="1:15" x14ac:dyDescent="0.25">
      <c r="A1425" s="279"/>
      <c r="B1425" s="279" t="s">
        <v>966</v>
      </c>
      <c r="C1425" s="279"/>
      <c r="D1425" s="279"/>
      <c r="E1425" s="279"/>
      <c r="F1425" s="279"/>
      <c r="G1425" s="280"/>
      <c r="H1425" s="279"/>
      <c r="I1425" s="281"/>
      <c r="J1425" s="279"/>
      <c r="K1425" s="279"/>
      <c r="L1425" s="279"/>
      <c r="M1425" s="259"/>
      <c r="N1425" s="259"/>
      <c r="O1425" s="259">
        <f>O1424</f>
        <v>0</v>
      </c>
    </row>
    <row r="1426" spans="1:15" x14ac:dyDescent="0.25">
      <c r="A1426" s="258"/>
      <c r="B1426" s="258" t="s">
        <v>967</v>
      </c>
      <c r="C1426" s="258"/>
      <c r="D1426" s="258"/>
      <c r="E1426" s="258"/>
      <c r="F1426" s="258"/>
      <c r="G1426" s="276"/>
      <c r="H1426" s="258"/>
      <c r="I1426" s="277"/>
      <c r="J1426" s="258"/>
      <c r="K1426" s="258"/>
      <c r="L1426" s="258"/>
      <c r="M1426" s="278"/>
      <c r="N1426" s="278"/>
      <c r="O1426" s="278">
        <v>0</v>
      </c>
    </row>
    <row r="1427" spans="1:15" x14ac:dyDescent="0.25">
      <c r="A1427" s="279"/>
      <c r="B1427" s="279" t="s">
        <v>968</v>
      </c>
      <c r="C1427" s="279"/>
      <c r="D1427" s="279"/>
      <c r="E1427" s="279"/>
      <c r="F1427" s="279"/>
      <c r="G1427" s="280"/>
      <c r="H1427" s="279"/>
      <c r="I1427" s="281"/>
      <c r="J1427" s="279"/>
      <c r="K1427" s="279"/>
      <c r="L1427" s="279"/>
      <c r="M1427" s="259"/>
      <c r="N1427" s="259"/>
      <c r="O1427" s="259">
        <f>O1426</f>
        <v>0</v>
      </c>
    </row>
    <row r="1428" spans="1:15" x14ac:dyDescent="0.25">
      <c r="A1428" s="258"/>
      <c r="B1428" s="258" t="s">
        <v>969</v>
      </c>
      <c r="C1428" s="258"/>
      <c r="D1428" s="258"/>
      <c r="E1428" s="258"/>
      <c r="F1428" s="258"/>
      <c r="G1428" s="276"/>
      <c r="H1428" s="258"/>
      <c r="I1428" s="277"/>
      <c r="J1428" s="258"/>
      <c r="K1428" s="258"/>
      <c r="L1428" s="258"/>
      <c r="M1428" s="278"/>
      <c r="N1428" s="278"/>
      <c r="O1428" s="278">
        <v>0</v>
      </c>
    </row>
    <row r="1429" spans="1:15" x14ac:dyDescent="0.25">
      <c r="A1429" s="279"/>
      <c r="B1429" s="279" t="s">
        <v>970</v>
      </c>
      <c r="C1429" s="279"/>
      <c r="D1429" s="279"/>
      <c r="E1429" s="279"/>
      <c r="F1429" s="279"/>
      <c r="G1429" s="280"/>
      <c r="H1429" s="279"/>
      <c r="I1429" s="281"/>
      <c r="J1429" s="279"/>
      <c r="K1429" s="279"/>
      <c r="L1429" s="279"/>
      <c r="M1429" s="259"/>
      <c r="N1429" s="259"/>
      <c r="O1429" s="259">
        <f>O1428</f>
        <v>0</v>
      </c>
    </row>
    <row r="1430" spans="1:15" x14ac:dyDescent="0.25">
      <c r="A1430" s="258"/>
      <c r="B1430" s="258" t="s">
        <v>971</v>
      </c>
      <c r="C1430" s="258"/>
      <c r="D1430" s="258"/>
      <c r="E1430" s="258"/>
      <c r="F1430" s="258"/>
      <c r="G1430" s="276"/>
      <c r="H1430" s="258"/>
      <c r="I1430" s="277"/>
      <c r="J1430" s="258"/>
      <c r="K1430" s="258"/>
      <c r="L1430" s="258"/>
      <c r="M1430" s="278"/>
      <c r="N1430" s="278"/>
      <c r="O1430" s="278">
        <v>0</v>
      </c>
    </row>
    <row r="1431" spans="1:15" x14ac:dyDescent="0.25">
      <c r="A1431" s="279"/>
      <c r="B1431" s="279" t="s">
        <v>972</v>
      </c>
      <c r="C1431" s="279"/>
      <c r="D1431" s="279"/>
      <c r="E1431" s="279"/>
      <c r="F1431" s="279"/>
      <c r="G1431" s="280"/>
      <c r="H1431" s="279"/>
      <c r="I1431" s="281"/>
      <c r="J1431" s="279"/>
      <c r="K1431" s="279"/>
      <c r="L1431" s="279"/>
      <c r="M1431" s="259"/>
      <c r="N1431" s="259"/>
      <c r="O1431" s="259">
        <f>O1430</f>
        <v>0</v>
      </c>
    </row>
    <row r="1432" spans="1:15" x14ac:dyDescent="0.25">
      <c r="A1432" s="258"/>
      <c r="B1432" s="258" t="s">
        <v>973</v>
      </c>
      <c r="C1432" s="258"/>
      <c r="D1432" s="258"/>
      <c r="E1432" s="258"/>
      <c r="F1432" s="258"/>
      <c r="G1432" s="276"/>
      <c r="H1432" s="258"/>
      <c r="I1432" s="277"/>
      <c r="J1432" s="258"/>
      <c r="K1432" s="258"/>
      <c r="L1432" s="258"/>
      <c r="M1432" s="278"/>
      <c r="N1432" s="278"/>
      <c r="O1432" s="278">
        <v>0</v>
      </c>
    </row>
    <row r="1433" spans="1:15" x14ac:dyDescent="0.25">
      <c r="A1433" s="279"/>
      <c r="B1433" s="279" t="s">
        <v>974</v>
      </c>
      <c r="C1433" s="279"/>
      <c r="D1433" s="279"/>
      <c r="E1433" s="279"/>
      <c r="F1433" s="279"/>
      <c r="G1433" s="280"/>
      <c r="H1433" s="279"/>
      <c r="I1433" s="281"/>
      <c r="J1433" s="279"/>
      <c r="K1433" s="279"/>
      <c r="L1433" s="279"/>
      <c r="M1433" s="259"/>
      <c r="N1433" s="259"/>
      <c r="O1433" s="259">
        <f>O1432</f>
        <v>0</v>
      </c>
    </row>
    <row r="1434" spans="1:15" x14ac:dyDescent="0.25">
      <c r="A1434" s="258"/>
      <c r="B1434" s="258" t="s">
        <v>975</v>
      </c>
      <c r="C1434" s="258"/>
      <c r="D1434" s="258"/>
      <c r="E1434" s="258"/>
      <c r="F1434" s="258"/>
      <c r="G1434" s="276"/>
      <c r="H1434" s="258"/>
      <c r="I1434" s="277"/>
      <c r="J1434" s="258"/>
      <c r="K1434" s="258"/>
      <c r="L1434" s="258"/>
      <c r="M1434" s="278"/>
      <c r="N1434" s="278"/>
      <c r="O1434" s="278">
        <v>0</v>
      </c>
    </row>
    <row r="1435" spans="1:15" x14ac:dyDescent="0.25">
      <c r="A1435" s="279"/>
      <c r="B1435" s="279" t="s">
        <v>976</v>
      </c>
      <c r="C1435" s="279"/>
      <c r="D1435" s="279"/>
      <c r="E1435" s="279"/>
      <c r="F1435" s="279"/>
      <c r="G1435" s="280"/>
      <c r="H1435" s="279"/>
      <c r="I1435" s="281"/>
      <c r="J1435" s="279"/>
      <c r="K1435" s="279"/>
      <c r="L1435" s="279"/>
      <c r="M1435" s="259"/>
      <c r="N1435" s="259"/>
      <c r="O1435" s="259">
        <f>O1434</f>
        <v>0</v>
      </c>
    </row>
    <row r="1436" spans="1:15" x14ac:dyDescent="0.25">
      <c r="A1436" s="258"/>
      <c r="B1436" s="258" t="s">
        <v>977</v>
      </c>
      <c r="C1436" s="258"/>
      <c r="D1436" s="258"/>
      <c r="E1436" s="258"/>
      <c r="F1436" s="258"/>
      <c r="G1436" s="276"/>
      <c r="H1436" s="258"/>
      <c r="I1436" s="277"/>
      <c r="J1436" s="258"/>
      <c r="K1436" s="258"/>
      <c r="L1436" s="258"/>
      <c r="M1436" s="278"/>
      <c r="N1436" s="278"/>
      <c r="O1436" s="278">
        <v>0</v>
      </c>
    </row>
    <row r="1437" spans="1:15" x14ac:dyDescent="0.25">
      <c r="A1437" s="279"/>
      <c r="B1437" s="279" t="s">
        <v>978</v>
      </c>
      <c r="C1437" s="279"/>
      <c r="D1437" s="279"/>
      <c r="E1437" s="279"/>
      <c r="F1437" s="279"/>
      <c r="G1437" s="280"/>
      <c r="H1437" s="279"/>
      <c r="I1437" s="281"/>
      <c r="J1437" s="279"/>
      <c r="K1437" s="279"/>
      <c r="L1437" s="279"/>
      <c r="M1437" s="259"/>
      <c r="N1437" s="259"/>
      <c r="O1437" s="259">
        <f>O1436</f>
        <v>0</v>
      </c>
    </row>
    <row r="1438" spans="1:15" x14ac:dyDescent="0.25">
      <c r="A1438" s="258"/>
      <c r="B1438" s="258" t="s">
        <v>979</v>
      </c>
      <c r="C1438" s="258"/>
      <c r="D1438" s="258"/>
      <c r="E1438" s="258"/>
      <c r="F1438" s="258"/>
      <c r="G1438" s="276"/>
      <c r="H1438" s="258"/>
      <c r="I1438" s="277"/>
      <c r="J1438" s="258"/>
      <c r="K1438" s="258"/>
      <c r="L1438" s="258"/>
      <c r="M1438" s="278"/>
      <c r="N1438" s="278"/>
      <c r="O1438" s="278">
        <v>0</v>
      </c>
    </row>
    <row r="1439" spans="1:15" x14ac:dyDescent="0.25">
      <c r="A1439" s="279"/>
      <c r="B1439" s="279" t="s">
        <v>980</v>
      </c>
      <c r="C1439" s="279"/>
      <c r="D1439" s="279"/>
      <c r="E1439" s="279"/>
      <c r="F1439" s="279"/>
      <c r="G1439" s="280"/>
      <c r="H1439" s="279"/>
      <c r="I1439" s="281"/>
      <c r="J1439" s="279"/>
      <c r="K1439" s="279"/>
      <c r="L1439" s="279"/>
      <c r="M1439" s="259"/>
      <c r="N1439" s="259"/>
      <c r="O1439" s="259">
        <f>O1438</f>
        <v>0</v>
      </c>
    </row>
    <row r="1440" spans="1:15" x14ac:dyDescent="0.25">
      <c r="A1440" s="258"/>
      <c r="B1440" s="258" t="s">
        <v>981</v>
      </c>
      <c r="C1440" s="258"/>
      <c r="D1440" s="258"/>
      <c r="E1440" s="258"/>
      <c r="F1440" s="258"/>
      <c r="G1440" s="276"/>
      <c r="H1440" s="258"/>
      <c r="I1440" s="277"/>
      <c r="J1440" s="258"/>
      <c r="K1440" s="258"/>
      <c r="L1440" s="258"/>
      <c r="M1440" s="278"/>
      <c r="N1440" s="278"/>
      <c r="O1440" s="278">
        <v>0</v>
      </c>
    </row>
    <row r="1441" spans="1:15" x14ac:dyDescent="0.25">
      <c r="A1441" s="279"/>
      <c r="B1441" s="279" t="s">
        <v>982</v>
      </c>
      <c r="C1441" s="279"/>
      <c r="D1441" s="279"/>
      <c r="E1441" s="279"/>
      <c r="F1441" s="279"/>
      <c r="G1441" s="280"/>
      <c r="H1441" s="279"/>
      <c r="I1441" s="281"/>
      <c r="J1441" s="279"/>
      <c r="K1441" s="279"/>
      <c r="L1441" s="279"/>
      <c r="M1441" s="259"/>
      <c r="N1441" s="259"/>
      <c r="O1441" s="259">
        <f>O1440</f>
        <v>0</v>
      </c>
    </row>
    <row r="1442" spans="1:15" x14ac:dyDescent="0.25">
      <c r="A1442" s="258"/>
      <c r="B1442" s="258" t="s">
        <v>983</v>
      </c>
      <c r="C1442" s="258"/>
      <c r="D1442" s="258"/>
      <c r="E1442" s="258"/>
      <c r="F1442" s="258"/>
      <c r="G1442" s="276"/>
      <c r="H1442" s="258"/>
      <c r="I1442" s="277"/>
      <c r="J1442" s="258"/>
      <c r="K1442" s="258"/>
      <c r="L1442" s="258"/>
      <c r="M1442" s="278"/>
      <c r="N1442" s="278"/>
      <c r="O1442" s="278">
        <v>0</v>
      </c>
    </row>
    <row r="1443" spans="1:15" x14ac:dyDescent="0.25">
      <c r="A1443" s="279"/>
      <c r="B1443" s="279" t="s">
        <v>984</v>
      </c>
      <c r="C1443" s="279"/>
      <c r="D1443" s="279"/>
      <c r="E1443" s="279"/>
      <c r="F1443" s="279"/>
      <c r="G1443" s="280"/>
      <c r="H1443" s="279"/>
      <c r="I1443" s="281"/>
      <c r="J1443" s="279"/>
      <c r="K1443" s="279"/>
      <c r="L1443" s="279"/>
      <c r="M1443" s="259"/>
      <c r="N1443" s="259"/>
      <c r="O1443" s="259">
        <f>O1442</f>
        <v>0</v>
      </c>
    </row>
    <row r="1444" spans="1:15" x14ac:dyDescent="0.25">
      <c r="A1444" s="258"/>
      <c r="B1444" s="258" t="s">
        <v>985</v>
      </c>
      <c r="C1444" s="258"/>
      <c r="D1444" s="258"/>
      <c r="E1444" s="258"/>
      <c r="F1444" s="258"/>
      <c r="G1444" s="276"/>
      <c r="H1444" s="258"/>
      <c r="I1444" s="277"/>
      <c r="J1444" s="258"/>
      <c r="K1444" s="258"/>
      <c r="L1444" s="258"/>
      <c r="M1444" s="278"/>
      <c r="N1444" s="278"/>
      <c r="O1444" s="278">
        <v>0</v>
      </c>
    </row>
    <row r="1445" spans="1:15" x14ac:dyDescent="0.25">
      <c r="A1445" s="279"/>
      <c r="B1445" s="279" t="s">
        <v>986</v>
      </c>
      <c r="C1445" s="279"/>
      <c r="D1445" s="279"/>
      <c r="E1445" s="279"/>
      <c r="F1445" s="279"/>
      <c r="G1445" s="280"/>
      <c r="H1445" s="279"/>
      <c r="I1445" s="281"/>
      <c r="J1445" s="279"/>
      <c r="K1445" s="279"/>
      <c r="L1445" s="279"/>
      <c r="M1445" s="259"/>
      <c r="N1445" s="259"/>
      <c r="O1445" s="259">
        <f>O1444</f>
        <v>0</v>
      </c>
    </row>
    <row r="1446" spans="1:15" x14ac:dyDescent="0.25">
      <c r="A1446" s="258"/>
      <c r="B1446" s="258" t="s">
        <v>987</v>
      </c>
      <c r="C1446" s="258"/>
      <c r="D1446" s="258"/>
      <c r="E1446" s="258"/>
      <c r="F1446" s="258"/>
      <c r="G1446" s="276"/>
      <c r="H1446" s="258"/>
      <c r="I1446" s="277"/>
      <c r="J1446" s="258"/>
      <c r="K1446" s="258"/>
      <c r="L1446" s="258"/>
      <c r="M1446" s="278"/>
      <c r="N1446" s="278"/>
      <c r="O1446" s="278">
        <v>0</v>
      </c>
    </row>
    <row r="1447" spans="1:15" x14ac:dyDescent="0.25">
      <c r="A1447" s="279"/>
      <c r="B1447" s="279" t="s">
        <v>988</v>
      </c>
      <c r="C1447" s="279"/>
      <c r="D1447" s="279"/>
      <c r="E1447" s="279"/>
      <c r="F1447" s="279"/>
      <c r="G1447" s="280"/>
      <c r="H1447" s="279"/>
      <c r="I1447" s="281"/>
      <c r="J1447" s="279"/>
      <c r="K1447" s="279"/>
      <c r="L1447" s="279"/>
      <c r="M1447" s="259"/>
      <c r="N1447" s="259"/>
      <c r="O1447" s="259">
        <f>O1446</f>
        <v>0</v>
      </c>
    </row>
    <row r="1448" spans="1:15" x14ac:dyDescent="0.25">
      <c r="A1448" s="258"/>
      <c r="B1448" s="258" t="s">
        <v>989</v>
      </c>
      <c r="C1448" s="258"/>
      <c r="D1448" s="258"/>
      <c r="E1448" s="258"/>
      <c r="F1448" s="258"/>
      <c r="G1448" s="276"/>
      <c r="H1448" s="258"/>
      <c r="I1448" s="277"/>
      <c r="J1448" s="258"/>
      <c r="K1448" s="258"/>
      <c r="L1448" s="258"/>
      <c r="M1448" s="278"/>
      <c r="N1448" s="278"/>
      <c r="O1448" s="278">
        <v>0</v>
      </c>
    </row>
    <row r="1449" spans="1:15" x14ac:dyDescent="0.25">
      <c r="A1449" s="258"/>
      <c r="B1449" s="258"/>
      <c r="C1449" s="258" t="s">
        <v>990</v>
      </c>
      <c r="D1449" s="258"/>
      <c r="E1449" s="258"/>
      <c r="F1449" s="258"/>
      <c r="G1449" s="276"/>
      <c r="H1449" s="258"/>
      <c r="I1449" s="277"/>
      <c r="J1449" s="258"/>
      <c r="K1449" s="258"/>
      <c r="L1449" s="258"/>
      <c r="M1449" s="278"/>
      <c r="N1449" s="278"/>
      <c r="O1449" s="278">
        <v>0</v>
      </c>
    </row>
    <row r="1450" spans="1:15" x14ac:dyDescent="0.25">
      <c r="A1450" s="279"/>
      <c r="B1450" s="279"/>
      <c r="C1450" s="279" t="s">
        <v>991</v>
      </c>
      <c r="D1450" s="279"/>
      <c r="E1450" s="279"/>
      <c r="F1450" s="279"/>
      <c r="G1450" s="280"/>
      <c r="H1450" s="279"/>
      <c r="I1450" s="281"/>
      <c r="J1450" s="279"/>
      <c r="K1450" s="279"/>
      <c r="L1450" s="279"/>
      <c r="M1450" s="259"/>
      <c r="N1450" s="259"/>
      <c r="O1450" s="259">
        <f>O1449</f>
        <v>0</v>
      </c>
    </row>
    <row r="1451" spans="1:15" x14ac:dyDescent="0.25">
      <c r="A1451" s="258"/>
      <c r="B1451" s="258"/>
      <c r="C1451" s="258" t="s">
        <v>992</v>
      </c>
      <c r="D1451" s="258"/>
      <c r="E1451" s="258"/>
      <c r="F1451" s="258"/>
      <c r="G1451" s="276"/>
      <c r="H1451" s="258"/>
      <c r="I1451" s="277"/>
      <c r="J1451" s="258"/>
      <c r="K1451" s="258"/>
      <c r="L1451" s="258"/>
      <c r="M1451" s="278"/>
      <c r="N1451" s="278"/>
      <c r="O1451" s="278">
        <v>0</v>
      </c>
    </row>
    <row r="1452" spans="1:15" x14ac:dyDescent="0.25">
      <c r="A1452" s="279"/>
      <c r="B1452" s="279"/>
      <c r="C1452" s="279" t="s">
        <v>993</v>
      </c>
      <c r="D1452" s="279"/>
      <c r="E1452" s="279"/>
      <c r="F1452" s="279"/>
      <c r="G1452" s="280"/>
      <c r="H1452" s="279"/>
      <c r="I1452" s="281"/>
      <c r="J1452" s="279"/>
      <c r="K1452" s="279"/>
      <c r="L1452" s="279"/>
      <c r="M1452" s="259"/>
      <c r="N1452" s="259"/>
      <c r="O1452" s="259">
        <f>O1451</f>
        <v>0</v>
      </c>
    </row>
    <row r="1453" spans="1:15" x14ac:dyDescent="0.25">
      <c r="A1453" s="258"/>
      <c r="B1453" s="258"/>
      <c r="C1453" s="258" t="s">
        <v>994</v>
      </c>
      <c r="D1453" s="258"/>
      <c r="E1453" s="258"/>
      <c r="F1453" s="258"/>
      <c r="G1453" s="276"/>
      <c r="H1453" s="258"/>
      <c r="I1453" s="277"/>
      <c r="J1453" s="258"/>
      <c r="K1453" s="258"/>
      <c r="L1453" s="258"/>
      <c r="M1453" s="278"/>
      <c r="N1453" s="278"/>
      <c r="O1453" s="278">
        <v>0</v>
      </c>
    </row>
    <row r="1454" spans="1:15" x14ac:dyDescent="0.25">
      <c r="A1454" s="279"/>
      <c r="B1454" s="279"/>
      <c r="C1454" s="279" t="s">
        <v>995</v>
      </c>
      <c r="D1454" s="279"/>
      <c r="E1454" s="279"/>
      <c r="F1454" s="279"/>
      <c r="G1454" s="280"/>
      <c r="H1454" s="279"/>
      <c r="I1454" s="281"/>
      <c r="J1454" s="279"/>
      <c r="K1454" s="279"/>
      <c r="L1454" s="279"/>
      <c r="M1454" s="259"/>
      <c r="N1454" s="259"/>
      <c r="O1454" s="259">
        <f>O1453</f>
        <v>0</v>
      </c>
    </row>
    <row r="1455" spans="1:15" x14ac:dyDescent="0.25">
      <c r="A1455" s="258"/>
      <c r="B1455" s="258"/>
      <c r="C1455" s="258" t="s">
        <v>996</v>
      </c>
      <c r="D1455" s="258"/>
      <c r="E1455" s="258"/>
      <c r="F1455" s="258"/>
      <c r="G1455" s="276"/>
      <c r="H1455" s="258"/>
      <c r="I1455" s="277"/>
      <c r="J1455" s="258"/>
      <c r="K1455" s="258"/>
      <c r="L1455" s="258"/>
      <c r="M1455" s="278"/>
      <c r="N1455" s="278"/>
      <c r="O1455" s="278">
        <v>0</v>
      </c>
    </row>
    <row r="1456" spans="1:15" ht="15.75" thickBot="1" x14ac:dyDescent="0.3">
      <c r="A1456" s="279"/>
      <c r="B1456" s="279"/>
      <c r="C1456" s="279" t="s">
        <v>997</v>
      </c>
      <c r="D1456" s="279"/>
      <c r="E1456" s="279"/>
      <c r="F1456" s="279"/>
      <c r="G1456" s="280"/>
      <c r="H1456" s="279"/>
      <c r="I1456" s="281"/>
      <c r="J1456" s="279"/>
      <c r="K1456" s="279"/>
      <c r="L1456" s="279"/>
      <c r="M1456" s="260"/>
      <c r="N1456" s="260"/>
      <c r="O1456" s="260">
        <f>O1455</f>
        <v>0</v>
      </c>
    </row>
    <row r="1457" spans="1:15" x14ac:dyDescent="0.25">
      <c r="A1457" s="279"/>
      <c r="B1457" s="279" t="s">
        <v>998</v>
      </c>
      <c r="C1457" s="279"/>
      <c r="D1457" s="279"/>
      <c r="E1457" s="279"/>
      <c r="F1457" s="279"/>
      <c r="G1457" s="280"/>
      <c r="H1457" s="279"/>
      <c r="I1457" s="281"/>
      <c r="J1457" s="279"/>
      <c r="K1457" s="279"/>
      <c r="L1457" s="279"/>
      <c r="M1457" s="259"/>
      <c r="N1457" s="259"/>
      <c r="O1457" s="259">
        <f>ROUND(O1450+O1452+O1454+O1456,5)</f>
        <v>0</v>
      </c>
    </row>
    <row r="1458" spans="1:15" x14ac:dyDescent="0.25">
      <c r="A1458" s="258"/>
      <c r="B1458" s="258" t="s">
        <v>999</v>
      </c>
      <c r="C1458" s="258"/>
      <c r="D1458" s="258"/>
      <c r="E1458" s="258"/>
      <c r="F1458" s="258"/>
      <c r="G1458" s="276"/>
      <c r="H1458" s="258"/>
      <c r="I1458" s="277"/>
      <c r="J1458" s="258"/>
      <c r="K1458" s="258"/>
      <c r="L1458" s="258"/>
      <c r="M1458" s="278"/>
      <c r="N1458" s="278"/>
      <c r="O1458" s="278">
        <v>0</v>
      </c>
    </row>
    <row r="1459" spans="1:15" x14ac:dyDescent="0.25">
      <c r="A1459" s="279"/>
      <c r="B1459" s="279" t="s">
        <v>1000</v>
      </c>
      <c r="C1459" s="279"/>
      <c r="D1459" s="279"/>
      <c r="E1459" s="279"/>
      <c r="F1459" s="279"/>
      <c r="G1459" s="280"/>
      <c r="H1459" s="279"/>
      <c r="I1459" s="281"/>
      <c r="J1459" s="279"/>
      <c r="K1459" s="279"/>
      <c r="L1459" s="279"/>
      <c r="M1459" s="259"/>
      <c r="N1459" s="259"/>
      <c r="O1459" s="259">
        <f>O1458</f>
        <v>0</v>
      </c>
    </row>
    <row r="1460" spans="1:15" x14ac:dyDescent="0.25">
      <c r="A1460" s="258"/>
      <c r="B1460" s="258" t="s">
        <v>1001</v>
      </c>
      <c r="C1460" s="258"/>
      <c r="D1460" s="258"/>
      <c r="E1460" s="258"/>
      <c r="F1460" s="258"/>
      <c r="G1460" s="276"/>
      <c r="H1460" s="258"/>
      <c r="I1460" s="277"/>
      <c r="J1460" s="258"/>
      <c r="K1460" s="258"/>
      <c r="L1460" s="258"/>
      <c r="M1460" s="278"/>
      <c r="N1460" s="278"/>
      <c r="O1460" s="278">
        <v>0</v>
      </c>
    </row>
    <row r="1461" spans="1:15" x14ac:dyDescent="0.25">
      <c r="A1461" s="279"/>
      <c r="B1461" s="279" t="s">
        <v>1002</v>
      </c>
      <c r="C1461" s="279"/>
      <c r="D1461" s="279"/>
      <c r="E1461" s="279"/>
      <c r="F1461" s="279"/>
      <c r="G1461" s="280"/>
      <c r="H1461" s="279"/>
      <c r="I1461" s="281"/>
      <c r="J1461" s="279"/>
      <c r="K1461" s="279"/>
      <c r="L1461" s="279"/>
      <c r="M1461" s="259"/>
      <c r="N1461" s="259"/>
      <c r="O1461" s="259">
        <f>O1460</f>
        <v>0</v>
      </c>
    </row>
    <row r="1462" spans="1:15" x14ac:dyDescent="0.25">
      <c r="A1462" s="258"/>
      <c r="B1462" s="258" t="s">
        <v>1003</v>
      </c>
      <c r="C1462" s="258"/>
      <c r="D1462" s="258"/>
      <c r="E1462" s="258"/>
      <c r="F1462" s="258"/>
      <c r="G1462" s="276"/>
      <c r="H1462" s="258"/>
      <c r="I1462" s="277"/>
      <c r="J1462" s="258"/>
      <c r="K1462" s="258"/>
      <c r="L1462" s="258"/>
      <c r="M1462" s="278"/>
      <c r="N1462" s="278"/>
      <c r="O1462" s="278">
        <v>0</v>
      </c>
    </row>
    <row r="1463" spans="1:15" x14ac:dyDescent="0.25">
      <c r="A1463" s="279"/>
      <c r="B1463" s="279" t="s">
        <v>1004</v>
      </c>
      <c r="C1463" s="279"/>
      <c r="D1463" s="279"/>
      <c r="E1463" s="279"/>
      <c r="F1463" s="279"/>
      <c r="G1463" s="280"/>
      <c r="H1463" s="279"/>
      <c r="I1463" s="281"/>
      <c r="J1463" s="279"/>
      <c r="K1463" s="279"/>
      <c r="L1463" s="279"/>
      <c r="M1463" s="259"/>
      <c r="N1463" s="259"/>
      <c r="O1463" s="259">
        <f>O1462</f>
        <v>0</v>
      </c>
    </row>
    <row r="1464" spans="1:15" x14ac:dyDescent="0.25">
      <c r="A1464" s="258"/>
      <c r="B1464" s="258" t="s">
        <v>1005</v>
      </c>
      <c r="C1464" s="258"/>
      <c r="D1464" s="258"/>
      <c r="E1464" s="258"/>
      <c r="F1464" s="258"/>
      <c r="G1464" s="276"/>
      <c r="H1464" s="258"/>
      <c r="I1464" s="277"/>
      <c r="J1464" s="258"/>
      <c r="K1464" s="258"/>
      <c r="L1464" s="258"/>
      <c r="M1464" s="278"/>
      <c r="N1464" s="278"/>
      <c r="O1464" s="278">
        <v>0</v>
      </c>
    </row>
    <row r="1465" spans="1:15" x14ac:dyDescent="0.25">
      <c r="A1465" s="279"/>
      <c r="B1465" s="279" t="s">
        <v>1006</v>
      </c>
      <c r="C1465" s="279"/>
      <c r="D1465" s="279"/>
      <c r="E1465" s="279"/>
      <c r="F1465" s="279"/>
      <c r="G1465" s="280"/>
      <c r="H1465" s="279"/>
      <c r="I1465" s="281"/>
      <c r="J1465" s="279"/>
      <c r="K1465" s="279"/>
      <c r="L1465" s="279"/>
      <c r="M1465" s="259"/>
      <c r="N1465" s="259"/>
      <c r="O1465" s="259">
        <f>O1464</f>
        <v>0</v>
      </c>
    </row>
    <row r="1466" spans="1:15" x14ac:dyDescent="0.25">
      <c r="A1466" s="258"/>
      <c r="B1466" s="258" t="s">
        <v>1007</v>
      </c>
      <c r="C1466" s="258"/>
      <c r="D1466" s="258"/>
      <c r="E1466" s="258"/>
      <c r="F1466" s="258"/>
      <c r="G1466" s="276"/>
      <c r="H1466" s="258"/>
      <c r="I1466" s="277"/>
      <c r="J1466" s="258"/>
      <c r="K1466" s="258"/>
      <c r="L1466" s="258"/>
      <c r="M1466" s="278"/>
      <c r="N1466" s="278"/>
      <c r="O1466" s="278">
        <v>0</v>
      </c>
    </row>
    <row r="1467" spans="1:15" x14ac:dyDescent="0.25">
      <c r="A1467" s="279"/>
      <c r="B1467" s="279" t="s">
        <v>1008</v>
      </c>
      <c r="C1467" s="279"/>
      <c r="D1467" s="279"/>
      <c r="E1467" s="279"/>
      <c r="F1467" s="279"/>
      <c r="G1467" s="280"/>
      <c r="H1467" s="279"/>
      <c r="I1467" s="281"/>
      <c r="J1467" s="279"/>
      <c r="K1467" s="279"/>
      <c r="L1467" s="279"/>
      <c r="M1467" s="259"/>
      <c r="N1467" s="259"/>
      <c r="O1467" s="259">
        <f>O1466</f>
        <v>0</v>
      </c>
    </row>
    <row r="1468" spans="1:15" x14ac:dyDescent="0.25">
      <c r="A1468" s="258"/>
      <c r="B1468" s="258" t="s">
        <v>1009</v>
      </c>
      <c r="C1468" s="258"/>
      <c r="D1468" s="258"/>
      <c r="E1468" s="258"/>
      <c r="F1468" s="258"/>
      <c r="G1468" s="276"/>
      <c r="H1468" s="258"/>
      <c r="I1468" s="277"/>
      <c r="J1468" s="258"/>
      <c r="K1468" s="258"/>
      <c r="L1468" s="258"/>
      <c r="M1468" s="278"/>
      <c r="N1468" s="278"/>
      <c r="O1468" s="278">
        <v>0</v>
      </c>
    </row>
    <row r="1469" spans="1:15" x14ac:dyDescent="0.25">
      <c r="A1469" s="279"/>
      <c r="B1469" s="279" t="s">
        <v>1010</v>
      </c>
      <c r="C1469" s="279"/>
      <c r="D1469" s="279"/>
      <c r="E1469" s="279"/>
      <c r="F1469" s="279"/>
      <c r="G1469" s="280"/>
      <c r="H1469" s="279"/>
      <c r="I1469" s="281"/>
      <c r="J1469" s="279"/>
      <c r="K1469" s="279"/>
      <c r="L1469" s="279"/>
      <c r="M1469" s="259"/>
      <c r="N1469" s="259"/>
      <c r="O1469" s="259">
        <f>O1468</f>
        <v>0</v>
      </c>
    </row>
    <row r="1470" spans="1:15" x14ac:dyDescent="0.25">
      <c r="A1470" s="258"/>
      <c r="B1470" s="258" t="s">
        <v>1011</v>
      </c>
      <c r="C1470" s="258"/>
      <c r="D1470" s="258"/>
      <c r="E1470" s="258"/>
      <c r="F1470" s="258"/>
      <c r="G1470" s="276"/>
      <c r="H1470" s="258"/>
      <c r="I1470" s="277"/>
      <c r="J1470" s="258"/>
      <c r="K1470" s="258"/>
      <c r="L1470" s="258"/>
      <c r="M1470" s="278"/>
      <c r="N1470" s="278"/>
      <c r="O1470" s="278">
        <v>0</v>
      </c>
    </row>
    <row r="1471" spans="1:15" x14ac:dyDescent="0.25">
      <c r="A1471" s="279"/>
      <c r="B1471" s="279" t="s">
        <v>1012</v>
      </c>
      <c r="C1471" s="279"/>
      <c r="D1471" s="279"/>
      <c r="E1471" s="279"/>
      <c r="F1471" s="279"/>
      <c r="G1471" s="280"/>
      <c r="H1471" s="279"/>
      <c r="I1471" s="281"/>
      <c r="J1471" s="279"/>
      <c r="K1471" s="279"/>
      <c r="L1471" s="279"/>
      <c r="M1471" s="259"/>
      <c r="N1471" s="259"/>
      <c r="O1471" s="259">
        <f>O1470</f>
        <v>0</v>
      </c>
    </row>
    <row r="1472" spans="1:15" x14ac:dyDescent="0.25">
      <c r="A1472" s="258"/>
      <c r="B1472" s="258" t="s">
        <v>1013</v>
      </c>
      <c r="C1472" s="258"/>
      <c r="D1472" s="258"/>
      <c r="E1472" s="258"/>
      <c r="F1472" s="258"/>
      <c r="G1472" s="276"/>
      <c r="H1472" s="258"/>
      <c r="I1472" s="277"/>
      <c r="J1472" s="258"/>
      <c r="K1472" s="258"/>
      <c r="L1472" s="258"/>
      <c r="M1472" s="278"/>
      <c r="N1472" s="278"/>
      <c r="O1472" s="278">
        <v>0</v>
      </c>
    </row>
    <row r="1473" spans="1:15" x14ac:dyDescent="0.25">
      <c r="A1473" s="279"/>
      <c r="B1473" s="279" t="s">
        <v>1014</v>
      </c>
      <c r="C1473" s="279"/>
      <c r="D1473" s="279"/>
      <c r="E1473" s="279"/>
      <c r="F1473" s="279"/>
      <c r="G1473" s="280"/>
      <c r="H1473" s="279"/>
      <c r="I1473" s="281"/>
      <c r="J1473" s="279"/>
      <c r="K1473" s="279"/>
      <c r="L1473" s="279"/>
      <c r="M1473" s="259"/>
      <c r="N1473" s="259"/>
      <c r="O1473" s="259">
        <f>O1472</f>
        <v>0</v>
      </c>
    </row>
    <row r="1474" spans="1:15" x14ac:dyDescent="0.25">
      <c r="A1474" s="258"/>
      <c r="B1474" s="258" t="s">
        <v>1015</v>
      </c>
      <c r="C1474" s="258"/>
      <c r="D1474" s="258"/>
      <c r="E1474" s="258"/>
      <c r="F1474" s="258"/>
      <c r="G1474" s="276"/>
      <c r="H1474" s="258"/>
      <c r="I1474" s="277"/>
      <c r="J1474" s="258"/>
      <c r="K1474" s="258"/>
      <c r="L1474" s="258"/>
      <c r="M1474" s="278"/>
      <c r="N1474" s="278"/>
      <c r="O1474" s="278">
        <v>0</v>
      </c>
    </row>
    <row r="1475" spans="1:15" x14ac:dyDescent="0.25">
      <c r="A1475" s="279"/>
      <c r="B1475" s="279" t="s">
        <v>1016</v>
      </c>
      <c r="C1475" s="279"/>
      <c r="D1475" s="279"/>
      <c r="E1475" s="279"/>
      <c r="F1475" s="279"/>
      <c r="G1475" s="280"/>
      <c r="H1475" s="279"/>
      <c r="I1475" s="281"/>
      <c r="J1475" s="279"/>
      <c r="K1475" s="279"/>
      <c r="L1475" s="279"/>
      <c r="M1475" s="259"/>
      <c r="N1475" s="259"/>
      <c r="O1475" s="259">
        <f>O1474</f>
        <v>0</v>
      </c>
    </row>
    <row r="1476" spans="1:15" x14ac:dyDescent="0.25">
      <c r="A1476" s="258"/>
      <c r="B1476" s="258" t="s">
        <v>1017</v>
      </c>
      <c r="C1476" s="258"/>
      <c r="D1476" s="258"/>
      <c r="E1476" s="258"/>
      <c r="F1476" s="258"/>
      <c r="G1476" s="276"/>
      <c r="H1476" s="258"/>
      <c r="I1476" s="277"/>
      <c r="J1476" s="258"/>
      <c r="K1476" s="258"/>
      <c r="L1476" s="258"/>
      <c r="M1476" s="278"/>
      <c r="N1476" s="278"/>
      <c r="O1476" s="278">
        <v>0</v>
      </c>
    </row>
    <row r="1477" spans="1:15" x14ac:dyDescent="0.25">
      <c r="A1477" s="279"/>
      <c r="B1477" s="279" t="s">
        <v>1018</v>
      </c>
      <c r="C1477" s="279"/>
      <c r="D1477" s="279"/>
      <c r="E1477" s="279"/>
      <c r="F1477" s="279"/>
      <c r="G1477" s="280"/>
      <c r="H1477" s="279"/>
      <c r="I1477" s="281"/>
      <c r="J1477" s="279"/>
      <c r="K1477" s="279"/>
      <c r="L1477" s="279"/>
      <c r="M1477" s="259"/>
      <c r="N1477" s="259"/>
      <c r="O1477" s="259">
        <f>O1476</f>
        <v>0</v>
      </c>
    </row>
    <row r="1478" spans="1:15" x14ac:dyDescent="0.25">
      <c r="A1478" s="258"/>
      <c r="B1478" s="258" t="s">
        <v>1019</v>
      </c>
      <c r="C1478" s="258"/>
      <c r="D1478" s="258"/>
      <c r="E1478" s="258"/>
      <c r="F1478" s="258"/>
      <c r="G1478" s="276"/>
      <c r="H1478" s="258"/>
      <c r="I1478" s="277"/>
      <c r="J1478" s="258"/>
      <c r="K1478" s="258"/>
      <c r="L1478" s="258"/>
      <c r="M1478" s="278"/>
      <c r="N1478" s="278"/>
      <c r="O1478" s="278">
        <v>0</v>
      </c>
    </row>
    <row r="1479" spans="1:15" x14ac:dyDescent="0.25">
      <c r="A1479" s="279"/>
      <c r="B1479" s="279" t="s">
        <v>1020</v>
      </c>
      <c r="C1479" s="279"/>
      <c r="D1479" s="279"/>
      <c r="E1479" s="279"/>
      <c r="F1479" s="279"/>
      <c r="G1479" s="280"/>
      <c r="H1479" s="279"/>
      <c r="I1479" s="281"/>
      <c r="J1479" s="279"/>
      <c r="K1479" s="279"/>
      <c r="L1479" s="279"/>
      <c r="M1479" s="259"/>
      <c r="N1479" s="259"/>
      <c r="O1479" s="259">
        <f>O1478</f>
        <v>0</v>
      </c>
    </row>
    <row r="1480" spans="1:15" x14ac:dyDescent="0.25">
      <c r="A1480" s="258"/>
      <c r="B1480" s="258" t="s">
        <v>1021</v>
      </c>
      <c r="C1480" s="258"/>
      <c r="D1480" s="258"/>
      <c r="E1480" s="258"/>
      <c r="F1480" s="258"/>
      <c r="G1480" s="276"/>
      <c r="H1480" s="258"/>
      <c r="I1480" s="277"/>
      <c r="J1480" s="258"/>
      <c r="K1480" s="258"/>
      <c r="L1480" s="258"/>
      <c r="M1480" s="278"/>
      <c r="N1480" s="278"/>
      <c r="O1480" s="278">
        <v>0</v>
      </c>
    </row>
    <row r="1481" spans="1:15" ht="15.75" thickBot="1" x14ac:dyDescent="0.3">
      <c r="A1481" s="279"/>
      <c r="B1481" s="279" t="s">
        <v>1022</v>
      </c>
      <c r="C1481" s="279"/>
      <c r="D1481" s="279"/>
      <c r="E1481" s="279"/>
      <c r="F1481" s="279"/>
      <c r="G1481" s="280"/>
      <c r="H1481" s="279"/>
      <c r="I1481" s="281"/>
      <c r="J1481" s="279"/>
      <c r="K1481" s="279"/>
      <c r="L1481" s="279"/>
      <c r="M1481" s="259"/>
      <c r="N1481" s="259"/>
      <c r="O1481" s="259">
        <f>O1480</f>
        <v>0</v>
      </c>
    </row>
    <row r="1482" spans="1:15" s="246" customFormat="1" ht="12" thickBot="1" x14ac:dyDescent="0.25">
      <c r="A1482" s="258" t="s">
        <v>350</v>
      </c>
      <c r="B1482" s="258"/>
      <c r="C1482" s="258"/>
      <c r="D1482" s="258"/>
      <c r="E1482" s="258"/>
      <c r="F1482" s="258"/>
      <c r="G1482" s="276"/>
      <c r="H1482" s="258"/>
      <c r="I1482" s="277"/>
      <c r="J1482" s="258"/>
      <c r="K1482" s="258"/>
      <c r="L1482" s="258"/>
      <c r="M1482" s="263">
        <f>ROUND(M6+M8+M10+M12+M14+M16+M50+M69+M98+M100+M104+M126+M146+M148+M219+M221+M229+M239+M241+M243+M253+M255+M257+M263+M265+M267+M279+M281+M283+M285+M287+M289+M414+M416+M418+M462+M464+M466+M558+M560+M562+M564+M566+M568+M570+M572+M574+M576+M578+M580+M582+M584+M586+M588+M590+M667+M669+M671+M673+M679+M681+M683+M685+M687+M689+M691+M693+M774+M842+M896+M902+M926+M950+M1015+M1187+M1200+M1285+M1291+M1309+M1317+M1361+M1371+M1411+M1413+M1421+M1423+M1425+M1427+M1429+M1431+M1433+M1435+M1437+M1439+M1441+M1443+M1445+M1447+M1457+M1459+M1461+M1463+M1465+M1467+M1469+M1471+M1473+M1475+M1477+M1479+M1481,5)</f>
        <v>1736901.14</v>
      </c>
      <c r="N1482" s="263">
        <f>ROUND(N6+N8+N10+N12+N14+N16+N50+N69+N98+N100+N104+N126+N146+N148+N219+N221+N229+N239+N241+N243+N253+N255+N257+N263+N265+N267+N279+N281+N283+N285+N287+N289+N414+N416+N418+N462+N464+N466+N558+N560+N562+N564+N566+N568+N570+N572+N574+N576+N578+N580+N582+N584+N586+N588+N590+N667+N669+N671+N673+N679+N681+N683+N685+N687+N689+N691+N693+N774+N842+N896+N902+N926+N950+N1015+N1187+N1200+N1285+N1291+N1309+N1317+N1361+N1371+N1411+N1413+N1421+N1423+N1425+N1427+N1429+N1431+N1433+N1435+N1437+N1439+N1441+N1443+N1445+N1447+N1457+N1459+N1461+N1463+N1465+N1467+N1469+N1471+N1473+N1475+N1477+N1479+N1481,5)</f>
        <v>1736901.14</v>
      </c>
      <c r="O1482" s="263">
        <f>ROUND(O6+O8+O10+O12+O14+O16+O50+O69+O98+O100+O104+O126+O146+O148+O219+O221+O229+O239+O241+O243+O253+O255+O257+O263+O265+O267+O279+O281+O283+O285+O287+O289+O414+O416+O418+O462+O464+O466+O558+O560+O562+O564+O566+O568+O570+O572+O574+O576+O578+O580+O582+O584+O586+O588+O590+O667+O669+O671+O673+O679+O681+O683+O685+O687+O689+O691+O693+O774+O842+O896+O902+O926+O950+O1015+O1187+O1200+O1285+O1291+O1309+O1317+O1361+O1371+O1411+O1413+O1421+O1423+O1425+O1427+O1429+O1431+O1433+O1435+O1437+O1439+O1441+O1443+O1445+O1447+O1457+O1459+O1461+O1463+O1465+O1467+O1469+O1471+O1473+O1475+O1477+O1479+O1481,5)</f>
        <v>0</v>
      </c>
    </row>
    <row r="1483" spans="1:15" ht="15.75" thickTop="1" x14ac:dyDescent="0.25"/>
  </sheetData>
  <pageMargins left="0.78749999999999998" right="0.78749999999999998" top="1.0249999999999999" bottom="1.0249999999999999" header="0.78749999999999998" footer="0.78749999999999998"/>
  <headerFooter>
    <oddHeader>&amp;C&amp;"Arial,Regular"&amp;10&amp;A</oddHeader>
    <oddFooter>&amp;C&amp;"Arial,Regular"&amp;10Page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95"/>
  <sheetViews>
    <sheetView topLeftCell="A58" zoomScaleNormal="100" zoomScalePageLayoutView="60" workbookViewId="0">
      <selection activeCell="I198" sqref="I198"/>
    </sheetView>
  </sheetViews>
  <sheetFormatPr defaultRowHeight="15" x14ac:dyDescent="0.25"/>
  <cols>
    <col min="1" max="1" width="3.7109375" style="67" customWidth="1"/>
    <col min="2" max="2" width="3.42578125" style="67" customWidth="1"/>
    <col min="3" max="3" width="3.7109375" style="67" customWidth="1"/>
    <col min="4" max="4" width="3.85546875" style="67" customWidth="1"/>
    <col min="5" max="5" width="3.7109375" style="67" customWidth="1"/>
    <col min="6" max="6" width="3.85546875" style="67" customWidth="1"/>
    <col min="7" max="7" width="39.85546875" style="67" bestFit="1" customWidth="1"/>
    <col min="8" max="8" width="11.42578125" bestFit="1" customWidth="1"/>
    <col min="9" max="9" width="12.42578125" bestFit="1" customWidth="1"/>
    <col min="10" max="11" width="12" bestFit="1" customWidth="1"/>
  </cols>
  <sheetData>
    <row r="1" spans="1:11" ht="15.75" x14ac:dyDescent="0.25">
      <c r="A1" s="200" t="s">
        <v>79</v>
      </c>
      <c r="B1" s="126"/>
      <c r="C1" s="126"/>
      <c r="D1" s="126"/>
      <c r="E1" s="126"/>
      <c r="F1" s="126"/>
      <c r="G1" s="126"/>
      <c r="H1" s="74"/>
      <c r="I1" s="74"/>
      <c r="J1" s="74"/>
      <c r="K1" s="203"/>
    </row>
    <row r="2" spans="1:11" ht="18" x14ac:dyDescent="0.25">
      <c r="A2" s="201" t="s">
        <v>80</v>
      </c>
      <c r="B2" s="126"/>
      <c r="C2" s="126"/>
      <c r="D2" s="126"/>
      <c r="E2" s="126"/>
      <c r="F2" s="126"/>
      <c r="G2" s="126"/>
      <c r="H2" s="74"/>
      <c r="I2" s="74"/>
      <c r="J2" s="74"/>
      <c r="K2" s="204"/>
    </row>
    <row r="3" spans="1:11" x14ac:dyDescent="0.25">
      <c r="A3" s="202" t="s">
        <v>1072</v>
      </c>
      <c r="B3" s="126"/>
      <c r="C3" s="126"/>
      <c r="D3" s="126"/>
      <c r="E3" s="126"/>
      <c r="F3" s="126"/>
      <c r="G3" s="126"/>
      <c r="H3" s="74"/>
      <c r="I3" s="74"/>
      <c r="J3" s="74"/>
      <c r="K3" s="203" t="s">
        <v>81</v>
      </c>
    </row>
    <row r="4" spans="1:11" ht="15.75" thickBot="1" x14ac:dyDescent="0.3">
      <c r="A4" s="127"/>
      <c r="B4" s="127"/>
      <c r="C4" s="127"/>
      <c r="D4" s="127"/>
      <c r="E4" s="127"/>
      <c r="F4" s="127"/>
      <c r="G4" s="127"/>
      <c r="H4" s="75"/>
      <c r="I4" s="75"/>
      <c r="J4" s="75"/>
      <c r="K4" s="205"/>
    </row>
    <row r="5" spans="1:11" ht="16.5" thickTop="1" thickBot="1" x14ac:dyDescent="0.3">
      <c r="A5" s="128"/>
      <c r="B5" s="128"/>
      <c r="C5" s="128"/>
      <c r="D5" s="128"/>
      <c r="E5" s="128"/>
      <c r="F5" s="128"/>
      <c r="G5" s="128"/>
      <c r="H5" s="76" t="s">
        <v>1023</v>
      </c>
      <c r="I5" s="76" t="s">
        <v>84</v>
      </c>
      <c r="J5" s="76" t="s">
        <v>82</v>
      </c>
      <c r="K5" s="76" t="s">
        <v>83</v>
      </c>
    </row>
    <row r="6" spans="1:11" ht="15.75" thickTop="1" x14ac:dyDescent="0.25">
      <c r="A6" s="127"/>
      <c r="B6" s="127" t="s">
        <v>86</v>
      </c>
      <c r="C6" s="127"/>
      <c r="D6" s="127"/>
      <c r="E6" s="127"/>
      <c r="F6" s="127"/>
      <c r="G6" s="127"/>
      <c r="H6" s="206"/>
      <c r="I6" s="206"/>
      <c r="J6" s="206"/>
      <c r="K6" s="207"/>
    </row>
    <row r="7" spans="1:11" x14ac:dyDescent="0.25">
      <c r="A7" s="127"/>
      <c r="B7" s="127"/>
      <c r="C7" s="127"/>
      <c r="D7" s="127" t="s">
        <v>8</v>
      </c>
      <c r="E7" s="127"/>
      <c r="F7" s="127"/>
      <c r="G7" s="127"/>
      <c r="H7" s="206"/>
      <c r="I7" s="206"/>
      <c r="J7" s="206"/>
      <c r="K7" s="207"/>
    </row>
    <row r="8" spans="1:11" x14ac:dyDescent="0.25">
      <c r="A8" s="127"/>
      <c r="B8" s="127"/>
      <c r="C8" s="127"/>
      <c r="D8" s="127"/>
      <c r="E8" s="127" t="s">
        <v>87</v>
      </c>
      <c r="F8" s="127"/>
      <c r="G8" s="127"/>
      <c r="H8" s="206"/>
      <c r="I8" s="206"/>
      <c r="J8" s="206"/>
      <c r="K8" s="207"/>
    </row>
    <row r="9" spans="1:11" x14ac:dyDescent="0.25">
      <c r="A9" s="127"/>
      <c r="B9" s="127"/>
      <c r="C9" s="127"/>
      <c r="D9" s="127"/>
      <c r="E9" s="127"/>
      <c r="F9" s="127" t="s">
        <v>88</v>
      </c>
      <c r="G9" s="127"/>
      <c r="H9" s="206"/>
      <c r="I9" s="206"/>
      <c r="J9" s="206"/>
      <c r="K9" s="207"/>
    </row>
    <row r="10" spans="1:11" x14ac:dyDescent="0.25">
      <c r="A10" s="127"/>
      <c r="B10" s="127"/>
      <c r="C10" s="127"/>
      <c r="D10" s="127"/>
      <c r="E10" s="127"/>
      <c r="F10" s="127"/>
      <c r="G10" s="127" t="s">
        <v>89</v>
      </c>
      <c r="H10" s="206">
        <f>'BvA Detail'!P10</f>
        <v>220.45999999999998</v>
      </c>
      <c r="I10" s="206">
        <f>'BvA Detail'!T10</f>
        <v>500</v>
      </c>
      <c r="J10" s="206">
        <f>H10-I10</f>
        <v>-279.54000000000002</v>
      </c>
      <c r="K10" s="207">
        <f>H10/I10</f>
        <v>0.44091999999999998</v>
      </c>
    </row>
    <row r="11" spans="1:11" x14ac:dyDescent="0.25">
      <c r="A11" s="127"/>
      <c r="B11" s="127"/>
      <c r="C11" s="127"/>
      <c r="D11" s="127"/>
      <c r="E11" s="127"/>
      <c r="F11" s="127"/>
      <c r="G11" s="127" t="s">
        <v>90</v>
      </c>
      <c r="H11" s="206">
        <f>'BvA Detail'!P11</f>
        <v>0</v>
      </c>
      <c r="I11" s="206">
        <f>'BvA Detail'!T11</f>
        <v>24</v>
      </c>
      <c r="J11" s="206">
        <f t="shared" ref="J11:J74" si="0">H11-I11</f>
        <v>-24</v>
      </c>
      <c r="K11" s="207">
        <f t="shared" ref="K11:K74" si="1">H11/I11</f>
        <v>0</v>
      </c>
    </row>
    <row r="12" spans="1:11" ht="15.75" thickBot="1" x14ac:dyDescent="0.3">
      <c r="A12" s="127"/>
      <c r="B12" s="127"/>
      <c r="C12" s="127"/>
      <c r="D12" s="127"/>
      <c r="E12" s="127"/>
      <c r="F12" s="127"/>
      <c r="G12" s="127" t="s">
        <v>91</v>
      </c>
      <c r="H12" s="208">
        <f>'BvA Detail'!P12</f>
        <v>380</v>
      </c>
      <c r="I12" s="208">
        <f>'BvA Detail'!T12</f>
        <v>0</v>
      </c>
      <c r="J12" s="208">
        <f t="shared" si="0"/>
        <v>380</v>
      </c>
      <c r="K12" s="209">
        <v>0</v>
      </c>
    </row>
    <row r="13" spans="1:11" x14ac:dyDescent="0.25">
      <c r="A13" s="127"/>
      <c r="B13" s="127"/>
      <c r="C13" s="127"/>
      <c r="D13" s="127"/>
      <c r="E13" s="127"/>
      <c r="F13" s="127" t="s">
        <v>92</v>
      </c>
      <c r="G13" s="127"/>
      <c r="H13" s="206">
        <f>'BvA Detail'!P13</f>
        <v>600.46</v>
      </c>
      <c r="I13" s="206">
        <f>'BvA Detail'!T13</f>
        <v>524</v>
      </c>
      <c r="J13" s="206">
        <f t="shared" si="0"/>
        <v>76.460000000000036</v>
      </c>
      <c r="K13" s="207">
        <f t="shared" si="1"/>
        <v>1.1459160305343512</v>
      </c>
    </row>
    <row r="14" spans="1:11" x14ac:dyDescent="0.25">
      <c r="A14" s="127"/>
      <c r="B14" s="127"/>
      <c r="C14" s="127"/>
      <c r="D14" s="127"/>
      <c r="E14" s="127"/>
      <c r="F14" s="127" t="s">
        <v>93</v>
      </c>
      <c r="G14" s="127"/>
      <c r="H14" s="206">
        <f>'BvA Detail'!P14</f>
        <v>417.02</v>
      </c>
      <c r="I14" s="206">
        <f>'BvA Detail'!T14</f>
        <v>1341.66</v>
      </c>
      <c r="J14" s="206">
        <f t="shared" si="0"/>
        <v>-924.6400000000001</v>
      </c>
      <c r="K14" s="207">
        <f t="shared" si="1"/>
        <v>0.31082390471505444</v>
      </c>
    </row>
    <row r="15" spans="1:11" x14ac:dyDescent="0.25">
      <c r="A15" s="127"/>
      <c r="B15" s="127"/>
      <c r="C15" s="127"/>
      <c r="D15" s="127"/>
      <c r="E15" s="127"/>
      <c r="F15" s="127" t="s">
        <v>94</v>
      </c>
      <c r="G15" s="127"/>
      <c r="H15" s="206"/>
      <c r="I15" s="206"/>
      <c r="J15" s="206"/>
      <c r="K15" s="207"/>
    </row>
    <row r="16" spans="1:11" x14ac:dyDescent="0.25">
      <c r="A16" s="127"/>
      <c r="B16" s="127"/>
      <c r="C16" s="127"/>
      <c r="D16" s="127"/>
      <c r="E16" s="127"/>
      <c r="F16" s="127"/>
      <c r="G16" s="127" t="s">
        <v>95</v>
      </c>
      <c r="H16" s="206">
        <f>'BvA Detail'!P16</f>
        <v>22285.64</v>
      </c>
      <c r="I16" s="206">
        <f>'BvA Detail'!T16</f>
        <v>30000</v>
      </c>
      <c r="J16" s="206">
        <f t="shared" si="0"/>
        <v>-7714.3600000000006</v>
      </c>
      <c r="K16" s="207">
        <f t="shared" si="1"/>
        <v>0.74285466666666666</v>
      </c>
    </row>
    <row r="17" spans="1:11" x14ac:dyDescent="0.25">
      <c r="A17" s="127"/>
      <c r="B17" s="127"/>
      <c r="C17" s="127"/>
      <c r="D17" s="127"/>
      <c r="E17" s="127"/>
      <c r="F17" s="127"/>
      <c r="G17" s="127" t="s">
        <v>96</v>
      </c>
      <c r="H17" s="206">
        <f>'BvA Detail'!P17</f>
        <v>27060.46</v>
      </c>
      <c r="I17" s="206">
        <f>'BvA Detail'!T17</f>
        <v>46219.040000000001</v>
      </c>
      <c r="J17" s="206">
        <f t="shared" si="0"/>
        <v>-19158.580000000002</v>
      </c>
      <c r="K17" s="207">
        <f t="shared" si="1"/>
        <v>0.58548295248019</v>
      </c>
    </row>
    <row r="18" spans="1:11" ht="15.75" thickBot="1" x14ac:dyDescent="0.3">
      <c r="A18" s="127"/>
      <c r="B18" s="127"/>
      <c r="C18" s="127"/>
      <c r="D18" s="127"/>
      <c r="E18" s="127"/>
      <c r="F18" s="127"/>
      <c r="G18" s="127" t="s">
        <v>97</v>
      </c>
      <c r="H18" s="208">
        <f>'BvA Detail'!P18</f>
        <v>11758.57</v>
      </c>
      <c r="I18" s="208">
        <f>'BvA Detail'!T18</f>
        <v>128.49</v>
      </c>
      <c r="J18" s="208">
        <f t="shared" si="0"/>
        <v>11630.08</v>
      </c>
      <c r="K18" s="209">
        <f t="shared" si="1"/>
        <v>91.513502996342126</v>
      </c>
    </row>
    <row r="19" spans="1:11" x14ac:dyDescent="0.25">
      <c r="A19" s="127"/>
      <c r="B19" s="127"/>
      <c r="C19" s="127"/>
      <c r="D19" s="127"/>
      <c r="E19" s="127"/>
      <c r="F19" s="127" t="s">
        <v>98</v>
      </c>
      <c r="G19" s="127"/>
      <c r="H19" s="206">
        <f>'BvA Detail'!P19</f>
        <v>61104.67</v>
      </c>
      <c r="I19" s="206">
        <f>'BvA Detail'!T19</f>
        <v>76347.53</v>
      </c>
      <c r="J19" s="206">
        <f t="shared" si="0"/>
        <v>-15242.86</v>
      </c>
      <c r="K19" s="207">
        <f t="shared" si="1"/>
        <v>0.80034900932616937</v>
      </c>
    </row>
    <row r="20" spans="1:11" x14ac:dyDescent="0.25">
      <c r="A20" s="127"/>
      <c r="B20" s="127"/>
      <c r="C20" s="127"/>
      <c r="D20" s="127"/>
      <c r="E20" s="127"/>
      <c r="F20" s="127" t="s">
        <v>99</v>
      </c>
      <c r="G20" s="127"/>
      <c r="H20" s="206">
        <f>'BvA Detail'!P20</f>
        <v>154.96999999999997</v>
      </c>
      <c r="I20" s="206">
        <f>'BvA Detail'!T20</f>
        <v>221.77</v>
      </c>
      <c r="J20" s="206">
        <f t="shared" si="0"/>
        <v>-66.80000000000004</v>
      </c>
      <c r="K20" s="207">
        <f t="shared" si="1"/>
        <v>0.69878703160932476</v>
      </c>
    </row>
    <row r="21" spans="1:11" x14ac:dyDescent="0.25">
      <c r="A21" s="127"/>
      <c r="B21" s="127"/>
      <c r="C21" s="127"/>
      <c r="D21" s="127"/>
      <c r="E21" s="127"/>
      <c r="F21" s="127" t="s">
        <v>100</v>
      </c>
      <c r="G21" s="127"/>
      <c r="H21" s="206">
        <f>'BvA Detail'!P21</f>
        <v>3411426.3400000003</v>
      </c>
      <c r="I21" s="206">
        <f>'BvA Detail'!T21</f>
        <v>4670606</v>
      </c>
      <c r="J21" s="206">
        <f t="shared" si="0"/>
        <v>-1259179.6599999997</v>
      </c>
      <c r="K21" s="207">
        <f t="shared" si="1"/>
        <v>0.73040336521641958</v>
      </c>
    </row>
    <row r="22" spans="1:11" ht="15.75" thickBot="1" x14ac:dyDescent="0.3">
      <c r="A22" s="127"/>
      <c r="B22" s="127"/>
      <c r="C22" s="127"/>
      <c r="D22" s="127"/>
      <c r="E22" s="127"/>
      <c r="F22" s="127" t="s">
        <v>101</v>
      </c>
      <c r="G22" s="127"/>
      <c r="H22" s="208">
        <f>'BvA Detail'!P22</f>
        <v>51643.74</v>
      </c>
      <c r="I22" s="208">
        <f>'BvA Detail'!T22</f>
        <v>83027</v>
      </c>
      <c r="J22" s="208">
        <f t="shared" si="0"/>
        <v>-31383.260000000002</v>
      </c>
      <c r="K22" s="209">
        <f t="shared" si="1"/>
        <v>0.62201139388391724</v>
      </c>
    </row>
    <row r="23" spans="1:11" x14ac:dyDescent="0.25">
      <c r="A23" s="127"/>
      <c r="B23" s="127"/>
      <c r="C23" s="127"/>
      <c r="D23" s="127"/>
      <c r="E23" s="127" t="s">
        <v>102</v>
      </c>
      <c r="F23" s="127"/>
      <c r="G23" s="127"/>
      <c r="H23" s="210">
        <f>'BvA Detail'!P23</f>
        <v>3525347.1999999997</v>
      </c>
      <c r="I23" s="210">
        <f>'BvA Detail'!T23</f>
        <v>4832067.96</v>
      </c>
      <c r="J23" s="210">
        <f t="shared" si="0"/>
        <v>-1306720.7600000002</v>
      </c>
      <c r="K23" s="207">
        <f t="shared" si="1"/>
        <v>0.72957318257585102</v>
      </c>
    </row>
    <row r="24" spans="1:11" x14ac:dyDescent="0.25">
      <c r="A24" s="127"/>
      <c r="B24" s="127"/>
      <c r="C24" s="127"/>
      <c r="D24" s="127"/>
      <c r="E24" s="127" t="s">
        <v>103</v>
      </c>
      <c r="F24" s="127"/>
      <c r="G24" s="127"/>
      <c r="H24" s="206"/>
      <c r="I24" s="206"/>
      <c r="J24" s="206"/>
      <c r="K24" s="207"/>
    </row>
    <row r="25" spans="1:11" ht="15.75" thickBot="1" x14ac:dyDescent="0.3">
      <c r="A25" s="127"/>
      <c r="B25" s="127"/>
      <c r="C25" s="127"/>
      <c r="D25" s="127"/>
      <c r="E25" s="127"/>
      <c r="F25" s="127" t="s">
        <v>104</v>
      </c>
      <c r="G25" s="127"/>
      <c r="H25" s="206">
        <f>'BvA Detail'!P25</f>
        <v>81719.849999999991</v>
      </c>
      <c r="I25" s="206">
        <f>'BvA Detail'!T25</f>
        <v>166628.35</v>
      </c>
      <c r="J25" s="206">
        <f t="shared" si="0"/>
        <v>-84908.500000000015</v>
      </c>
      <c r="K25" s="209">
        <f t="shared" si="1"/>
        <v>0.49043185028237984</v>
      </c>
    </row>
    <row r="26" spans="1:11" ht="15.75" thickBot="1" x14ac:dyDescent="0.3">
      <c r="A26" s="127"/>
      <c r="B26" s="127"/>
      <c r="C26" s="127"/>
      <c r="D26" s="127"/>
      <c r="E26" s="127" t="s">
        <v>105</v>
      </c>
      <c r="F26" s="127"/>
      <c r="G26" s="127"/>
      <c r="H26" s="211">
        <f>'BvA Detail'!P26</f>
        <v>81719.849999999991</v>
      </c>
      <c r="I26" s="211">
        <f>'BvA Detail'!T26</f>
        <v>166628.35</v>
      </c>
      <c r="J26" s="211">
        <f t="shared" si="0"/>
        <v>-84908.500000000015</v>
      </c>
      <c r="K26" s="209">
        <f t="shared" si="1"/>
        <v>0.49043185028237984</v>
      </c>
    </row>
    <row r="27" spans="1:11" ht="15.75" thickBot="1" x14ac:dyDescent="0.3">
      <c r="A27" s="127"/>
      <c r="B27" s="127"/>
      <c r="C27" s="127"/>
      <c r="D27" s="127" t="s">
        <v>106</v>
      </c>
      <c r="E27" s="127"/>
      <c r="F27" s="127"/>
      <c r="G27" s="127"/>
      <c r="H27" s="212">
        <f>'BvA Detail'!P27</f>
        <v>3607067.05</v>
      </c>
      <c r="I27" s="212">
        <f>'BvA Detail'!T27</f>
        <v>4998696.3099999996</v>
      </c>
      <c r="J27" s="212">
        <f t="shared" si="0"/>
        <v>-1391629.2599999998</v>
      </c>
      <c r="K27" s="209">
        <f t="shared" si="1"/>
        <v>0.72160155894727684</v>
      </c>
    </row>
    <row r="28" spans="1:11" x14ac:dyDescent="0.25">
      <c r="A28" s="127"/>
      <c r="B28" s="127"/>
      <c r="C28" s="127" t="s">
        <v>107</v>
      </c>
      <c r="D28" s="127"/>
      <c r="E28" s="127"/>
      <c r="F28" s="127"/>
      <c r="G28" s="127"/>
      <c r="H28" s="206">
        <f>'BvA Detail'!P28</f>
        <v>3607067.05</v>
      </c>
      <c r="I28" s="206">
        <f>'BvA Detail'!T28</f>
        <v>4998696.3099999996</v>
      </c>
      <c r="J28" s="206">
        <f t="shared" si="0"/>
        <v>-1391629.2599999998</v>
      </c>
      <c r="K28" s="207">
        <f t="shared" si="1"/>
        <v>0.72160155894727684</v>
      </c>
    </row>
    <row r="29" spans="1:11" x14ac:dyDescent="0.25">
      <c r="A29" s="127"/>
      <c r="B29" s="127"/>
      <c r="C29" s="127"/>
      <c r="D29" s="127" t="s">
        <v>11</v>
      </c>
      <c r="E29" s="127"/>
      <c r="F29" s="127"/>
      <c r="G29" s="127"/>
      <c r="H29" s="206"/>
      <c r="I29" s="206"/>
      <c r="J29" s="206"/>
      <c r="K29" s="207"/>
    </row>
    <row r="30" spans="1:11" x14ac:dyDescent="0.25">
      <c r="A30" s="127"/>
      <c r="B30" s="127"/>
      <c r="C30" s="127"/>
      <c r="D30" s="127"/>
      <c r="E30" s="127" t="s">
        <v>108</v>
      </c>
      <c r="F30" s="127"/>
      <c r="G30" s="127"/>
      <c r="H30" s="206"/>
      <c r="I30" s="206"/>
      <c r="J30" s="206"/>
      <c r="K30" s="207"/>
    </row>
    <row r="31" spans="1:11" x14ac:dyDescent="0.25">
      <c r="A31" s="127"/>
      <c r="B31" s="127"/>
      <c r="C31" s="127"/>
      <c r="D31" s="127"/>
      <c r="E31" s="127"/>
      <c r="F31" s="127" t="s">
        <v>109</v>
      </c>
      <c r="G31" s="127"/>
      <c r="H31" s="206">
        <f>'BvA Detail'!P31</f>
        <v>1226185.81</v>
      </c>
      <c r="I31" s="206">
        <f>'BvA Detail'!T31</f>
        <v>1620251.84</v>
      </c>
      <c r="J31" s="206">
        <f t="shared" si="0"/>
        <v>-394066.03</v>
      </c>
      <c r="K31" s="207">
        <f t="shared" si="1"/>
        <v>0.75678717328288914</v>
      </c>
    </row>
    <row r="32" spans="1:11" x14ac:dyDescent="0.25">
      <c r="A32" s="127"/>
      <c r="B32" s="127"/>
      <c r="C32" s="127"/>
      <c r="D32" s="127"/>
      <c r="E32" s="127"/>
      <c r="F32" s="127" t="s">
        <v>110</v>
      </c>
      <c r="G32" s="127"/>
      <c r="H32" s="206">
        <f>'BvA Detail'!P32</f>
        <v>78575.23</v>
      </c>
      <c r="I32" s="206">
        <f>'BvA Detail'!T32</f>
        <v>0</v>
      </c>
      <c r="J32" s="206">
        <f t="shared" si="0"/>
        <v>78575.23</v>
      </c>
      <c r="K32" s="207">
        <v>0</v>
      </c>
    </row>
    <row r="33" spans="1:11" x14ac:dyDescent="0.25">
      <c r="A33" s="127"/>
      <c r="B33" s="127"/>
      <c r="C33" s="127"/>
      <c r="D33" s="127"/>
      <c r="E33" s="127"/>
      <c r="F33" s="127" t="s">
        <v>593</v>
      </c>
      <c r="G33" s="127"/>
      <c r="H33" s="206">
        <f>'BvA Detail'!P33</f>
        <v>16975.419999999998</v>
      </c>
      <c r="I33" s="206">
        <f>'BvA Detail'!T33</f>
        <v>0</v>
      </c>
      <c r="J33" s="206">
        <f t="shared" si="0"/>
        <v>16975.419999999998</v>
      </c>
      <c r="K33" s="207">
        <v>0</v>
      </c>
    </row>
    <row r="34" spans="1:11" x14ac:dyDescent="0.25">
      <c r="A34" s="127"/>
      <c r="B34" s="127"/>
      <c r="C34" s="127"/>
      <c r="D34" s="127"/>
      <c r="E34" s="127"/>
      <c r="F34" s="127" t="s">
        <v>111</v>
      </c>
      <c r="G34" s="127"/>
      <c r="H34" s="206">
        <f>'BvA Detail'!P34</f>
        <v>84755.199999999997</v>
      </c>
      <c r="I34" s="206">
        <f>'BvA Detail'!T34</f>
        <v>136626</v>
      </c>
      <c r="J34" s="206">
        <f t="shared" si="0"/>
        <v>-51870.8</v>
      </c>
      <c r="K34" s="207">
        <f t="shared" si="1"/>
        <v>0.62034459034151623</v>
      </c>
    </row>
    <row r="35" spans="1:11" x14ac:dyDescent="0.25">
      <c r="A35" s="127"/>
      <c r="B35" s="127"/>
      <c r="C35" s="127"/>
      <c r="D35" s="127"/>
      <c r="E35" s="127"/>
      <c r="F35" s="127" t="s">
        <v>112</v>
      </c>
      <c r="G35" s="127"/>
      <c r="H35" s="206">
        <f>'BvA Detail'!P35</f>
        <v>51883.079999999994</v>
      </c>
      <c r="I35" s="206">
        <f>'BvA Detail'!T35</f>
        <v>84206.399999999994</v>
      </c>
      <c r="J35" s="206">
        <f t="shared" si="0"/>
        <v>-32323.32</v>
      </c>
      <c r="K35" s="207">
        <f t="shared" si="1"/>
        <v>0.61614176594653136</v>
      </c>
    </row>
    <row r="36" spans="1:11" x14ac:dyDescent="0.25">
      <c r="A36" s="127"/>
      <c r="B36" s="127"/>
      <c r="C36" s="127"/>
      <c r="D36" s="127"/>
      <c r="E36" s="127"/>
      <c r="F36" s="127" t="s">
        <v>599</v>
      </c>
      <c r="G36" s="127"/>
      <c r="H36" s="206">
        <f>'BvA Detail'!P36</f>
        <v>48.73</v>
      </c>
      <c r="I36" s="206">
        <f>'BvA Detail'!T36</f>
        <v>0</v>
      </c>
      <c r="J36" s="206">
        <f t="shared" si="0"/>
        <v>48.73</v>
      </c>
      <c r="K36" s="207">
        <v>0</v>
      </c>
    </row>
    <row r="37" spans="1:11" x14ac:dyDescent="0.25">
      <c r="A37" s="127"/>
      <c r="B37" s="127"/>
      <c r="C37" s="127"/>
      <c r="D37" s="127"/>
      <c r="E37" s="127"/>
      <c r="F37" s="127" t="s">
        <v>113</v>
      </c>
      <c r="G37" s="127"/>
      <c r="H37" s="206">
        <f>'BvA Detail'!P37</f>
        <v>115890.11</v>
      </c>
      <c r="I37" s="206">
        <f>'BvA Detail'!T37</f>
        <v>196080</v>
      </c>
      <c r="J37" s="206">
        <f t="shared" si="0"/>
        <v>-80189.89</v>
      </c>
      <c r="K37" s="207">
        <f t="shared" si="1"/>
        <v>0.59103483272133828</v>
      </c>
    </row>
    <row r="38" spans="1:11" x14ac:dyDescent="0.25">
      <c r="A38" s="127"/>
      <c r="B38" s="127"/>
      <c r="C38" s="127"/>
      <c r="D38" s="127"/>
      <c r="E38" s="127"/>
      <c r="F38" s="127" t="s">
        <v>114</v>
      </c>
      <c r="G38" s="127"/>
      <c r="H38" s="206">
        <f>'BvA Detail'!P38</f>
        <v>34270.78</v>
      </c>
      <c r="I38" s="206">
        <f>'BvA Detail'!T38</f>
        <v>28903.99</v>
      </c>
      <c r="J38" s="206">
        <f t="shared" si="0"/>
        <v>5366.7899999999972</v>
      </c>
      <c r="K38" s="207">
        <f t="shared" si="1"/>
        <v>1.1856764412110576</v>
      </c>
    </row>
    <row r="39" spans="1:11" x14ac:dyDescent="0.25">
      <c r="A39" s="127"/>
      <c r="B39" s="127"/>
      <c r="C39" s="127"/>
      <c r="D39" s="127"/>
      <c r="E39" s="127"/>
      <c r="F39" s="127" t="s">
        <v>115</v>
      </c>
      <c r="G39" s="127"/>
      <c r="H39" s="206">
        <f>'BvA Detail'!P39</f>
        <v>250697.04000000004</v>
      </c>
      <c r="I39" s="206">
        <f>'BvA Detail'!T39</f>
        <v>388902.91</v>
      </c>
      <c r="J39" s="206">
        <f t="shared" si="0"/>
        <v>-138205.86999999994</v>
      </c>
      <c r="K39" s="207">
        <f t="shared" si="1"/>
        <v>0.64462628988813697</v>
      </c>
    </row>
    <row r="40" spans="1:11" x14ac:dyDescent="0.25">
      <c r="A40" s="127"/>
      <c r="B40" s="127"/>
      <c r="C40" s="127"/>
      <c r="D40" s="127"/>
      <c r="E40" s="127"/>
      <c r="F40" s="127" t="s">
        <v>116</v>
      </c>
      <c r="G40" s="127"/>
      <c r="H40" s="206">
        <f>'BvA Detail'!P40</f>
        <v>6595.29</v>
      </c>
      <c r="I40" s="206">
        <f>'BvA Detail'!T40</f>
        <v>2941.2</v>
      </c>
      <c r="J40" s="206">
        <f t="shared" si="0"/>
        <v>3654.09</v>
      </c>
      <c r="K40" s="207">
        <f t="shared" si="1"/>
        <v>2.2423806609547126</v>
      </c>
    </row>
    <row r="41" spans="1:11" x14ac:dyDescent="0.25">
      <c r="A41" s="127"/>
      <c r="B41" s="127"/>
      <c r="C41" s="127"/>
      <c r="D41" s="127"/>
      <c r="E41" s="127"/>
      <c r="F41" s="127" t="s">
        <v>117</v>
      </c>
      <c r="G41" s="127"/>
      <c r="H41" s="206">
        <f>'BvA Detail'!P41</f>
        <v>12268.8</v>
      </c>
      <c r="I41" s="206">
        <f>'BvA Detail'!T41</f>
        <v>12307.38</v>
      </c>
      <c r="J41" s="206">
        <f t="shared" si="0"/>
        <v>-38.579999999999927</v>
      </c>
      <c r="K41" s="207">
        <f t="shared" si="1"/>
        <v>0.99686529545687219</v>
      </c>
    </row>
    <row r="42" spans="1:11" x14ac:dyDescent="0.25">
      <c r="A42" s="127"/>
      <c r="B42" s="127"/>
      <c r="C42" s="127"/>
      <c r="D42" s="127"/>
      <c r="E42" s="127"/>
      <c r="F42" s="127" t="s">
        <v>118</v>
      </c>
      <c r="G42" s="127"/>
      <c r="H42" s="206">
        <f>'BvA Detail'!P42</f>
        <v>4815.46</v>
      </c>
      <c r="I42" s="206">
        <f>'BvA Detail'!T42</f>
        <v>43000</v>
      </c>
      <c r="J42" s="206">
        <f t="shared" si="0"/>
        <v>-38184.54</v>
      </c>
      <c r="K42" s="207">
        <f t="shared" si="1"/>
        <v>0.11198744186046512</v>
      </c>
    </row>
    <row r="43" spans="1:11" x14ac:dyDescent="0.25">
      <c r="A43" s="127"/>
      <c r="B43" s="127"/>
      <c r="C43" s="127"/>
      <c r="D43" s="127"/>
      <c r="E43" s="127"/>
      <c r="F43" s="127" t="s">
        <v>119</v>
      </c>
      <c r="G43" s="127"/>
      <c r="H43" s="206">
        <f>'BvA Detail'!P43</f>
        <v>1867.8</v>
      </c>
      <c r="I43" s="206">
        <f>'BvA Detail'!T43</f>
        <v>175096</v>
      </c>
      <c r="J43" s="206">
        <f t="shared" si="0"/>
        <v>-173228.2</v>
      </c>
      <c r="K43" s="207">
        <f t="shared" si="1"/>
        <v>1.0667291086032805E-2</v>
      </c>
    </row>
    <row r="44" spans="1:11" x14ac:dyDescent="0.25">
      <c r="A44" s="127"/>
      <c r="B44" s="127"/>
      <c r="C44" s="127"/>
      <c r="D44" s="127"/>
      <c r="E44" s="127"/>
      <c r="F44" s="127" t="s">
        <v>120</v>
      </c>
      <c r="G44" s="127"/>
      <c r="H44" s="206">
        <f>'BvA Detail'!P44</f>
        <v>0</v>
      </c>
      <c r="I44" s="206">
        <f>'BvA Detail'!T44</f>
        <v>3712.53</v>
      </c>
      <c r="J44" s="206">
        <f t="shared" si="0"/>
        <v>-3712.53</v>
      </c>
      <c r="K44" s="207">
        <f t="shared" si="1"/>
        <v>0</v>
      </c>
    </row>
    <row r="45" spans="1:11" x14ac:dyDescent="0.25">
      <c r="A45" s="127"/>
      <c r="B45" s="127"/>
      <c r="C45" s="127"/>
      <c r="D45" s="127"/>
      <c r="E45" s="127"/>
      <c r="F45" s="127" t="s">
        <v>121</v>
      </c>
      <c r="G45" s="127"/>
      <c r="H45" s="206">
        <f>'BvA Detail'!P45</f>
        <v>9648.7900000000009</v>
      </c>
      <c r="I45" s="206">
        <f>'BvA Detail'!T45</f>
        <v>10389.85</v>
      </c>
      <c r="J45" s="206">
        <f t="shared" si="0"/>
        <v>-741.05999999999949</v>
      </c>
      <c r="K45" s="207">
        <f t="shared" si="1"/>
        <v>0.92867461994157763</v>
      </c>
    </row>
    <row r="46" spans="1:11" x14ac:dyDescent="0.25">
      <c r="A46" s="127"/>
      <c r="B46" s="127"/>
      <c r="C46" s="127"/>
      <c r="D46" s="127"/>
      <c r="E46" s="127"/>
      <c r="F46" s="127" t="s">
        <v>122</v>
      </c>
      <c r="G46" s="127"/>
      <c r="H46" s="206">
        <f>'BvA Detail'!P46</f>
        <v>195.55</v>
      </c>
      <c r="I46" s="206">
        <f>'BvA Detail'!T46</f>
        <v>8000</v>
      </c>
      <c r="J46" s="206">
        <f t="shared" si="0"/>
        <v>-7804.45</v>
      </c>
      <c r="K46" s="207">
        <f t="shared" si="1"/>
        <v>2.444375E-2</v>
      </c>
    </row>
    <row r="47" spans="1:11" x14ac:dyDescent="0.25">
      <c r="A47" s="127"/>
      <c r="B47" s="127"/>
      <c r="C47" s="127"/>
      <c r="D47" s="127"/>
      <c r="E47" s="127"/>
      <c r="F47" s="127" t="s">
        <v>123</v>
      </c>
      <c r="G47" s="127"/>
      <c r="H47" s="206">
        <f>'BvA Detail'!P47</f>
        <v>25879.620000000003</v>
      </c>
      <c r="I47" s="206">
        <f>'BvA Detail'!T47</f>
        <v>1199.8699999999999</v>
      </c>
      <c r="J47" s="206">
        <f t="shared" si="0"/>
        <v>24679.750000000004</v>
      </c>
      <c r="K47" s="207">
        <f t="shared" si="1"/>
        <v>21.56868660771584</v>
      </c>
    </row>
    <row r="48" spans="1:11" x14ac:dyDescent="0.25">
      <c r="A48" s="127"/>
      <c r="B48" s="127"/>
      <c r="C48" s="127"/>
      <c r="D48" s="127"/>
      <c r="E48" s="127"/>
      <c r="F48" s="127" t="s">
        <v>124</v>
      </c>
      <c r="G48" s="127"/>
      <c r="H48" s="206">
        <f>'BvA Detail'!P48</f>
        <v>0</v>
      </c>
      <c r="I48" s="206">
        <f>'BvA Detail'!T48</f>
        <v>0</v>
      </c>
      <c r="J48" s="206">
        <f t="shared" si="0"/>
        <v>0</v>
      </c>
      <c r="K48" s="207">
        <v>0</v>
      </c>
    </row>
    <row r="49" spans="1:11" x14ac:dyDescent="0.25">
      <c r="A49" s="127"/>
      <c r="B49" s="127"/>
      <c r="C49" s="127"/>
      <c r="D49" s="127"/>
      <c r="E49" s="127"/>
      <c r="F49" s="127" t="s">
        <v>125</v>
      </c>
      <c r="G49" s="127"/>
      <c r="H49" s="206">
        <f>'BvA Detail'!P49</f>
        <v>0</v>
      </c>
      <c r="I49" s="206">
        <f>'BvA Detail'!T49</f>
        <v>15000</v>
      </c>
      <c r="J49" s="206">
        <f t="shared" si="0"/>
        <v>-15000</v>
      </c>
      <c r="K49" s="207">
        <f t="shared" si="1"/>
        <v>0</v>
      </c>
    </row>
    <row r="50" spans="1:11" ht="15.75" thickBot="1" x14ac:dyDescent="0.3">
      <c r="A50" s="127"/>
      <c r="B50" s="127"/>
      <c r="C50" s="127"/>
      <c r="D50" s="127"/>
      <c r="E50" s="127"/>
      <c r="F50" s="127" t="s">
        <v>126</v>
      </c>
      <c r="G50" s="127"/>
      <c r="H50" s="208">
        <f>'BvA Detail'!P50</f>
        <v>0</v>
      </c>
      <c r="I50" s="208">
        <f>'BvA Detail'!T50</f>
        <v>543.44000000000005</v>
      </c>
      <c r="J50" s="208">
        <f t="shared" si="0"/>
        <v>-543.44000000000005</v>
      </c>
      <c r="K50" s="209">
        <f t="shared" si="1"/>
        <v>0</v>
      </c>
    </row>
    <row r="51" spans="1:11" x14ac:dyDescent="0.25">
      <c r="A51" s="127"/>
      <c r="B51" s="127"/>
      <c r="C51" s="127"/>
      <c r="D51" s="127"/>
      <c r="E51" s="127" t="s">
        <v>127</v>
      </c>
      <c r="F51" s="127"/>
      <c r="G51" s="127"/>
      <c r="H51" s="206">
        <f>'BvA Detail'!P51</f>
        <v>1920552.71</v>
      </c>
      <c r="I51" s="206">
        <f>'BvA Detail'!T51</f>
        <v>2727161.41</v>
      </c>
      <c r="J51" s="206">
        <f t="shared" si="0"/>
        <v>-806608.70000000019</v>
      </c>
      <c r="K51" s="207">
        <f t="shared" si="1"/>
        <v>0.70423140447708221</v>
      </c>
    </row>
    <row r="52" spans="1:11" x14ac:dyDescent="0.25">
      <c r="A52" s="127"/>
      <c r="B52" s="127"/>
      <c r="C52" s="127"/>
      <c r="D52" s="127"/>
      <c r="E52" s="127" t="s">
        <v>128</v>
      </c>
      <c r="F52" s="127"/>
      <c r="G52" s="127"/>
      <c r="H52" s="206"/>
      <c r="I52" s="206"/>
      <c r="J52" s="206"/>
      <c r="K52" s="207"/>
    </row>
    <row r="53" spans="1:11" x14ac:dyDescent="0.25">
      <c r="A53" s="127"/>
      <c r="B53" s="127"/>
      <c r="C53" s="127"/>
      <c r="D53" s="127"/>
      <c r="E53" s="127"/>
      <c r="F53" s="127" t="s">
        <v>129</v>
      </c>
      <c r="G53" s="127"/>
      <c r="H53" s="206">
        <f>'BvA Detail'!P53</f>
        <v>18664.98</v>
      </c>
      <c r="I53" s="206">
        <f>'BvA Detail'!T53</f>
        <v>27940.04</v>
      </c>
      <c r="J53" s="206">
        <f t="shared" si="0"/>
        <v>-9275.0600000000013</v>
      </c>
      <c r="K53" s="207">
        <f t="shared" si="1"/>
        <v>0.6680369820515647</v>
      </c>
    </row>
    <row r="54" spans="1:11" x14ac:dyDescent="0.25">
      <c r="A54" s="127"/>
      <c r="B54" s="127"/>
      <c r="C54" s="127"/>
      <c r="D54" s="127"/>
      <c r="E54" s="127"/>
      <c r="F54" s="127" t="s">
        <v>130</v>
      </c>
      <c r="G54" s="127"/>
      <c r="H54" s="206">
        <f>'BvA Detail'!P54</f>
        <v>37818.890000000007</v>
      </c>
      <c r="I54" s="206">
        <f>'BvA Detail'!T54</f>
        <v>53902.99</v>
      </c>
      <c r="J54" s="206">
        <f t="shared" si="0"/>
        <v>-16084.099999999991</v>
      </c>
      <c r="K54" s="207">
        <f t="shared" si="1"/>
        <v>0.70161024462650412</v>
      </c>
    </row>
    <row r="55" spans="1:11" x14ac:dyDescent="0.25">
      <c r="A55" s="127"/>
      <c r="B55" s="127"/>
      <c r="C55" s="127"/>
      <c r="D55" s="127"/>
      <c r="E55" s="127"/>
      <c r="F55" s="127" t="s">
        <v>131</v>
      </c>
      <c r="G55" s="127"/>
      <c r="H55" s="206">
        <f>'BvA Detail'!P55</f>
        <v>84</v>
      </c>
      <c r="I55" s="206">
        <f>'BvA Detail'!T55</f>
        <v>8144</v>
      </c>
      <c r="J55" s="206">
        <f t="shared" si="0"/>
        <v>-8060</v>
      </c>
      <c r="K55" s="207">
        <f t="shared" si="1"/>
        <v>1.031434184675835E-2</v>
      </c>
    </row>
    <row r="56" spans="1:11" x14ac:dyDescent="0.25">
      <c r="A56" s="127"/>
      <c r="B56" s="127"/>
      <c r="C56" s="127"/>
      <c r="D56" s="127"/>
      <c r="E56" s="127"/>
      <c r="F56" s="127" t="s">
        <v>132</v>
      </c>
      <c r="G56" s="127"/>
      <c r="H56" s="206">
        <f>'BvA Detail'!P56</f>
        <v>2124.41</v>
      </c>
      <c r="I56" s="206">
        <f>'BvA Detail'!T56</f>
        <v>9120</v>
      </c>
      <c r="J56" s="206">
        <f t="shared" si="0"/>
        <v>-6995.59</v>
      </c>
      <c r="K56" s="207">
        <f t="shared" si="1"/>
        <v>0.23293969298245612</v>
      </c>
    </row>
    <row r="57" spans="1:11" x14ac:dyDescent="0.25">
      <c r="A57" s="127"/>
      <c r="B57" s="127"/>
      <c r="C57" s="127"/>
      <c r="D57" s="127"/>
      <c r="E57" s="127"/>
      <c r="F57" s="127" t="s">
        <v>133</v>
      </c>
      <c r="G57" s="127"/>
      <c r="H57" s="206">
        <f>'BvA Detail'!P57</f>
        <v>760.42000000000007</v>
      </c>
      <c r="I57" s="206">
        <f>'BvA Detail'!T57</f>
        <v>1270.72</v>
      </c>
      <c r="J57" s="206">
        <f t="shared" si="0"/>
        <v>-510.29999999999995</v>
      </c>
      <c r="K57" s="207">
        <f t="shared" si="1"/>
        <v>0.59841664568118869</v>
      </c>
    </row>
    <row r="58" spans="1:11" x14ac:dyDescent="0.25">
      <c r="A58" s="127"/>
      <c r="B58" s="127"/>
      <c r="C58" s="127"/>
      <c r="D58" s="127"/>
      <c r="E58" s="127"/>
      <c r="F58" s="127" t="s">
        <v>134</v>
      </c>
      <c r="G58" s="127"/>
      <c r="H58" s="206">
        <f>'BvA Detail'!P58</f>
        <v>11331.73</v>
      </c>
      <c r="I58" s="206">
        <f>'BvA Detail'!T58</f>
        <v>17031.54</v>
      </c>
      <c r="J58" s="206">
        <f t="shared" si="0"/>
        <v>-5699.8100000000013</v>
      </c>
      <c r="K58" s="207">
        <f t="shared" si="1"/>
        <v>0.66533795534637497</v>
      </c>
    </row>
    <row r="59" spans="1:11" x14ac:dyDescent="0.25">
      <c r="A59" s="127"/>
      <c r="B59" s="127"/>
      <c r="C59" s="127"/>
      <c r="D59" s="127"/>
      <c r="E59" s="127"/>
      <c r="F59" s="127" t="s">
        <v>135</v>
      </c>
      <c r="G59" s="127"/>
      <c r="H59" s="206">
        <f>'BvA Detail'!P59</f>
        <v>188.53</v>
      </c>
      <c r="I59" s="206">
        <f>'BvA Detail'!T59</f>
        <v>136.80000000000001</v>
      </c>
      <c r="J59" s="206">
        <f t="shared" si="0"/>
        <v>51.72999999999999</v>
      </c>
      <c r="K59" s="207">
        <f t="shared" si="1"/>
        <v>1.3781432748538012</v>
      </c>
    </row>
    <row r="60" spans="1:11" x14ac:dyDescent="0.25">
      <c r="A60" s="127"/>
      <c r="B60" s="127"/>
      <c r="C60" s="127"/>
      <c r="D60" s="127"/>
      <c r="E60" s="127"/>
      <c r="F60" s="127" t="s">
        <v>136</v>
      </c>
      <c r="G60" s="127"/>
      <c r="H60" s="206">
        <f>'BvA Detail'!P60</f>
        <v>246.24</v>
      </c>
      <c r="I60" s="206">
        <f>'BvA Detail'!T60</f>
        <v>424.59</v>
      </c>
      <c r="J60" s="206">
        <f t="shared" si="0"/>
        <v>-178.34999999999997</v>
      </c>
      <c r="K60" s="207">
        <f t="shared" si="1"/>
        <v>0.57994771426552683</v>
      </c>
    </row>
    <row r="61" spans="1:11" x14ac:dyDescent="0.25">
      <c r="A61" s="127"/>
      <c r="B61" s="127"/>
      <c r="C61" s="127"/>
      <c r="D61" s="127"/>
      <c r="E61" s="127"/>
      <c r="F61" s="127" t="s">
        <v>137</v>
      </c>
      <c r="G61" s="127"/>
      <c r="H61" s="206">
        <f>'BvA Detail'!P61</f>
        <v>0</v>
      </c>
      <c r="I61" s="206">
        <f>'BvA Detail'!T61</f>
        <v>2000</v>
      </c>
      <c r="J61" s="206">
        <f t="shared" si="0"/>
        <v>-2000</v>
      </c>
      <c r="K61" s="207">
        <f t="shared" si="1"/>
        <v>0</v>
      </c>
    </row>
    <row r="62" spans="1:11" x14ac:dyDescent="0.25">
      <c r="A62" s="127"/>
      <c r="B62" s="127"/>
      <c r="C62" s="127"/>
      <c r="D62" s="127"/>
      <c r="E62" s="127"/>
      <c r="F62" s="127" t="s">
        <v>138</v>
      </c>
      <c r="G62" s="127"/>
      <c r="H62" s="206"/>
      <c r="I62" s="206"/>
      <c r="J62" s="206"/>
      <c r="K62" s="207"/>
    </row>
    <row r="63" spans="1:11" x14ac:dyDescent="0.25">
      <c r="A63" s="127"/>
      <c r="B63" s="127"/>
      <c r="C63" s="127"/>
      <c r="D63" s="127"/>
      <c r="E63" s="127"/>
      <c r="F63" s="127"/>
      <c r="G63" s="127" t="s">
        <v>139</v>
      </c>
      <c r="H63" s="206">
        <f>'BvA Detail'!P63</f>
        <v>600</v>
      </c>
      <c r="I63" s="206">
        <f>'BvA Detail'!T63</f>
        <v>700</v>
      </c>
      <c r="J63" s="206">
        <f t="shared" si="0"/>
        <v>-100</v>
      </c>
      <c r="K63" s="207">
        <f t="shared" si="1"/>
        <v>0.8571428571428571</v>
      </c>
    </row>
    <row r="64" spans="1:11" x14ac:dyDescent="0.25">
      <c r="A64" s="127"/>
      <c r="B64" s="127"/>
      <c r="C64" s="127"/>
      <c r="D64" s="127"/>
      <c r="E64" s="127"/>
      <c r="F64" s="127"/>
      <c r="G64" s="127" t="s">
        <v>140</v>
      </c>
      <c r="H64" s="206">
        <f>'BvA Detail'!P64</f>
        <v>950</v>
      </c>
      <c r="I64" s="206">
        <f>'BvA Detail'!T64</f>
        <v>4177.6899999999996</v>
      </c>
      <c r="J64" s="206">
        <f t="shared" si="0"/>
        <v>-3227.6899999999996</v>
      </c>
      <c r="K64" s="207">
        <f t="shared" si="1"/>
        <v>0.22739839480669941</v>
      </c>
    </row>
    <row r="65" spans="1:11" x14ac:dyDescent="0.25">
      <c r="A65" s="127"/>
      <c r="B65" s="127"/>
      <c r="C65" s="127"/>
      <c r="D65" s="127"/>
      <c r="E65" s="127"/>
      <c r="F65" s="127"/>
      <c r="G65" s="127" t="s">
        <v>141</v>
      </c>
      <c r="H65" s="206">
        <f>'BvA Detail'!P65</f>
        <v>17038.650000000001</v>
      </c>
      <c r="I65" s="206">
        <f>'BvA Detail'!T65</f>
        <v>25155.68</v>
      </c>
      <c r="J65" s="206">
        <f t="shared" si="0"/>
        <v>-8117.0299999999988</v>
      </c>
      <c r="K65" s="207">
        <f t="shared" si="1"/>
        <v>0.67732814219293624</v>
      </c>
    </row>
    <row r="66" spans="1:11" x14ac:dyDescent="0.25">
      <c r="A66" s="127"/>
      <c r="B66" s="127"/>
      <c r="C66" s="127"/>
      <c r="D66" s="127"/>
      <c r="E66" s="127"/>
      <c r="F66" s="127"/>
      <c r="G66" s="127" t="s">
        <v>142</v>
      </c>
      <c r="H66" s="206">
        <f>'BvA Detail'!P66</f>
        <v>997.6</v>
      </c>
      <c r="I66" s="206">
        <f>'BvA Detail'!T66</f>
        <v>4478.6400000000003</v>
      </c>
      <c r="J66" s="206">
        <f t="shared" si="0"/>
        <v>-3481.0400000000004</v>
      </c>
      <c r="K66" s="207">
        <f t="shared" si="1"/>
        <v>0.22274619080792382</v>
      </c>
    </row>
    <row r="67" spans="1:11" x14ac:dyDescent="0.25">
      <c r="A67" s="127"/>
      <c r="B67" s="127"/>
      <c r="C67" s="127"/>
      <c r="D67" s="127"/>
      <c r="E67" s="127"/>
      <c r="F67" s="127"/>
      <c r="G67" s="127" t="s">
        <v>144</v>
      </c>
      <c r="H67" s="206">
        <f>'BvA Detail'!P67</f>
        <v>0</v>
      </c>
      <c r="I67" s="206">
        <f>'BvA Detail'!T67</f>
        <v>1000</v>
      </c>
      <c r="J67" s="206">
        <f t="shared" si="0"/>
        <v>-1000</v>
      </c>
      <c r="K67" s="207">
        <f t="shared" si="1"/>
        <v>0</v>
      </c>
    </row>
    <row r="68" spans="1:11" ht="15.75" thickBot="1" x14ac:dyDescent="0.3">
      <c r="A68" s="127"/>
      <c r="B68" s="127"/>
      <c r="C68" s="127"/>
      <c r="D68" s="127"/>
      <c r="E68" s="127"/>
      <c r="F68" s="127"/>
      <c r="G68" s="127" t="s">
        <v>145</v>
      </c>
      <c r="H68" s="208">
        <f>'BvA Detail'!P68</f>
        <v>0</v>
      </c>
      <c r="I68" s="208">
        <f>'BvA Detail'!T68</f>
        <v>0</v>
      </c>
      <c r="J68" s="208">
        <f t="shared" si="0"/>
        <v>0</v>
      </c>
      <c r="K68" s="209">
        <v>0</v>
      </c>
    </row>
    <row r="69" spans="1:11" x14ac:dyDescent="0.25">
      <c r="A69" s="127"/>
      <c r="B69" s="127"/>
      <c r="C69" s="127"/>
      <c r="D69" s="127"/>
      <c r="E69" s="127"/>
      <c r="F69" s="127" t="s">
        <v>146</v>
      </c>
      <c r="G69" s="127"/>
      <c r="H69" s="206">
        <f>'BvA Detail'!P69</f>
        <v>19586.25</v>
      </c>
      <c r="I69" s="206">
        <f>'BvA Detail'!T69</f>
        <v>35512.01</v>
      </c>
      <c r="J69" s="206">
        <f t="shared" si="0"/>
        <v>-15925.760000000002</v>
      </c>
      <c r="K69" s="207">
        <f t="shared" si="1"/>
        <v>0.55153876111208566</v>
      </c>
    </row>
    <row r="70" spans="1:11" x14ac:dyDescent="0.25">
      <c r="A70" s="127"/>
      <c r="B70" s="127"/>
      <c r="C70" s="127"/>
      <c r="D70" s="127"/>
      <c r="E70" s="127"/>
      <c r="F70" s="127" t="s">
        <v>147</v>
      </c>
      <c r="G70" s="127"/>
      <c r="H70" s="206">
        <f>'BvA Detail'!P70</f>
        <v>366.93</v>
      </c>
      <c r="I70" s="206">
        <f>'BvA Detail'!T70</f>
        <v>9273.9699999999993</v>
      </c>
      <c r="J70" s="206">
        <f t="shared" si="0"/>
        <v>-8907.0399999999991</v>
      </c>
      <c r="K70" s="207">
        <f t="shared" si="1"/>
        <v>3.9565579789453714E-2</v>
      </c>
    </row>
    <row r="71" spans="1:11" ht="15.75" thickBot="1" x14ac:dyDescent="0.3">
      <c r="A71" s="127"/>
      <c r="B71" s="127"/>
      <c r="C71" s="127"/>
      <c r="D71" s="127"/>
      <c r="E71" s="127"/>
      <c r="F71" s="127" t="s">
        <v>148</v>
      </c>
      <c r="G71" s="127"/>
      <c r="H71" s="208">
        <f>'BvA Detail'!P71</f>
        <v>1667.5</v>
      </c>
      <c r="I71" s="208">
        <f>'BvA Detail'!T71</f>
        <v>0</v>
      </c>
      <c r="J71" s="208">
        <f t="shared" si="0"/>
        <v>1667.5</v>
      </c>
      <c r="K71" s="209">
        <v>0</v>
      </c>
    </row>
    <row r="72" spans="1:11" x14ac:dyDescent="0.25">
      <c r="A72" s="127"/>
      <c r="B72" s="127"/>
      <c r="C72" s="127"/>
      <c r="D72" s="127"/>
      <c r="E72" s="127" t="s">
        <v>149</v>
      </c>
      <c r="F72" s="127"/>
      <c r="G72" s="127"/>
      <c r="H72" s="206">
        <f>'BvA Detail'!P72</f>
        <v>92839.88</v>
      </c>
      <c r="I72" s="206">
        <f>'BvA Detail'!T72</f>
        <v>164756.66</v>
      </c>
      <c r="J72" s="206">
        <f t="shared" si="0"/>
        <v>-71916.78</v>
      </c>
      <c r="K72" s="207">
        <f t="shared" si="1"/>
        <v>0.56349697790668984</v>
      </c>
    </row>
    <row r="73" spans="1:11" x14ac:dyDescent="0.25">
      <c r="A73" s="127"/>
      <c r="B73" s="127"/>
      <c r="C73" s="127"/>
      <c r="D73" s="127"/>
      <c r="E73" s="127" t="s">
        <v>150</v>
      </c>
      <c r="F73" s="127"/>
      <c r="G73" s="127"/>
      <c r="H73" s="206"/>
      <c r="I73" s="206"/>
      <c r="J73" s="206"/>
      <c r="K73" s="207"/>
    </row>
    <row r="74" spans="1:11" x14ac:dyDescent="0.25">
      <c r="A74" s="127"/>
      <c r="B74" s="127"/>
      <c r="C74" s="127"/>
      <c r="D74" s="127"/>
      <c r="E74" s="127"/>
      <c r="F74" s="127" t="s">
        <v>151</v>
      </c>
      <c r="G74" s="127"/>
      <c r="H74" s="206">
        <f>'BvA Detail'!P74</f>
        <v>146525.21000000002</v>
      </c>
      <c r="I74" s="206">
        <f>'BvA Detail'!T74</f>
        <v>261758.4</v>
      </c>
      <c r="J74" s="206">
        <f t="shared" si="0"/>
        <v>-115233.18999999997</v>
      </c>
      <c r="K74" s="207">
        <f t="shared" si="1"/>
        <v>0.55977271407526952</v>
      </c>
    </row>
    <row r="75" spans="1:11" x14ac:dyDescent="0.25">
      <c r="A75" s="127"/>
      <c r="B75" s="127"/>
      <c r="C75" s="127"/>
      <c r="D75" s="127"/>
      <c r="E75" s="127"/>
      <c r="F75" s="127" t="s">
        <v>152</v>
      </c>
      <c r="G75" s="127"/>
      <c r="H75" s="206">
        <f>'BvA Detail'!P75</f>
        <v>84</v>
      </c>
      <c r="I75" s="206">
        <f>'BvA Detail'!T75</f>
        <v>16288</v>
      </c>
      <c r="J75" s="206">
        <f t="shared" ref="J75:J138" si="2">H75-I75</f>
        <v>-16204</v>
      </c>
      <c r="K75" s="207">
        <f t="shared" ref="K75:K138" si="3">H75/I75</f>
        <v>5.1571709233791752E-3</v>
      </c>
    </row>
    <row r="76" spans="1:11" x14ac:dyDescent="0.25">
      <c r="A76" s="127"/>
      <c r="B76" s="127"/>
      <c r="C76" s="127"/>
      <c r="D76" s="127"/>
      <c r="E76" s="127"/>
      <c r="F76" s="127" t="s">
        <v>153</v>
      </c>
      <c r="G76" s="127"/>
      <c r="H76" s="206">
        <f>'BvA Detail'!P76</f>
        <v>4766.04</v>
      </c>
      <c r="I76" s="206">
        <f>'BvA Detail'!T76</f>
        <v>18240</v>
      </c>
      <c r="J76" s="206">
        <f t="shared" si="2"/>
        <v>-13473.96</v>
      </c>
      <c r="K76" s="207">
        <f t="shared" si="3"/>
        <v>0.26129605263157896</v>
      </c>
    </row>
    <row r="77" spans="1:11" x14ac:dyDescent="0.25">
      <c r="A77" s="127"/>
      <c r="B77" s="127"/>
      <c r="C77" s="127"/>
      <c r="D77" s="127"/>
      <c r="E77" s="127"/>
      <c r="F77" s="127" t="s">
        <v>154</v>
      </c>
      <c r="G77" s="127"/>
      <c r="H77" s="206">
        <f>'BvA Detail'!P77</f>
        <v>3102.9700000000003</v>
      </c>
      <c r="I77" s="206">
        <f>'BvA Detail'!T77</f>
        <v>3963.5</v>
      </c>
      <c r="J77" s="206">
        <f t="shared" si="2"/>
        <v>-860.52999999999975</v>
      </c>
      <c r="K77" s="207">
        <f t="shared" si="3"/>
        <v>0.78288633783272366</v>
      </c>
    </row>
    <row r="78" spans="1:11" x14ac:dyDescent="0.25">
      <c r="A78" s="127"/>
      <c r="B78" s="127"/>
      <c r="C78" s="127"/>
      <c r="D78" s="127"/>
      <c r="E78" s="127"/>
      <c r="F78" s="127" t="s">
        <v>155</v>
      </c>
      <c r="G78" s="127"/>
      <c r="H78" s="206">
        <f>'BvA Detail'!P78</f>
        <v>27318.26</v>
      </c>
      <c r="I78" s="206">
        <f>'BvA Detail'!T78</f>
        <v>54471.92</v>
      </c>
      <c r="J78" s="206">
        <f t="shared" si="2"/>
        <v>-27153.66</v>
      </c>
      <c r="K78" s="207">
        <f t="shared" si="3"/>
        <v>0.50151087018779583</v>
      </c>
    </row>
    <row r="79" spans="1:11" x14ac:dyDescent="0.25">
      <c r="A79" s="127"/>
      <c r="B79" s="127"/>
      <c r="C79" s="127"/>
      <c r="D79" s="127"/>
      <c r="E79" s="127"/>
      <c r="F79" s="127" t="s">
        <v>156</v>
      </c>
      <c r="G79" s="127"/>
      <c r="H79" s="206">
        <f>'BvA Detail'!P79</f>
        <v>521.87999999999988</v>
      </c>
      <c r="I79" s="206">
        <f>'BvA Detail'!T79</f>
        <v>273.60000000000002</v>
      </c>
      <c r="J79" s="206">
        <f t="shared" si="2"/>
        <v>248.27999999999986</v>
      </c>
      <c r="K79" s="207">
        <f t="shared" si="3"/>
        <v>1.9074561403508765</v>
      </c>
    </row>
    <row r="80" spans="1:11" x14ac:dyDescent="0.25">
      <c r="A80" s="127"/>
      <c r="B80" s="127"/>
      <c r="C80" s="127"/>
      <c r="D80" s="127"/>
      <c r="E80" s="127"/>
      <c r="F80" s="127" t="s">
        <v>157</v>
      </c>
      <c r="G80" s="127"/>
      <c r="H80" s="206">
        <f>'BvA Detail'!P80</f>
        <v>235.64000000000001</v>
      </c>
      <c r="I80" s="206">
        <f>'BvA Detail'!T80</f>
        <v>401.1</v>
      </c>
      <c r="J80" s="206">
        <f t="shared" si="2"/>
        <v>-165.46</v>
      </c>
      <c r="K80" s="207">
        <f t="shared" si="3"/>
        <v>0.58748441785090999</v>
      </c>
    </row>
    <row r="81" spans="1:11" x14ac:dyDescent="0.25">
      <c r="A81" s="127"/>
      <c r="B81" s="127"/>
      <c r="C81" s="127"/>
      <c r="D81" s="127"/>
      <c r="E81" s="127"/>
      <c r="F81" s="127" t="s">
        <v>158</v>
      </c>
      <c r="G81" s="127"/>
      <c r="H81" s="206">
        <f>'BvA Detail'!P81</f>
        <v>1000</v>
      </c>
      <c r="I81" s="206">
        <f>'BvA Detail'!T81</f>
        <v>4000</v>
      </c>
      <c r="J81" s="206">
        <f t="shared" si="2"/>
        <v>-3000</v>
      </c>
      <c r="K81" s="207">
        <f t="shared" si="3"/>
        <v>0.25</v>
      </c>
    </row>
    <row r="82" spans="1:11" x14ac:dyDescent="0.25">
      <c r="A82" s="127"/>
      <c r="B82" s="127"/>
      <c r="C82" s="127"/>
      <c r="D82" s="127"/>
      <c r="E82" s="127"/>
      <c r="F82" s="127" t="s">
        <v>159</v>
      </c>
      <c r="G82" s="127"/>
      <c r="H82" s="206"/>
      <c r="I82" s="206"/>
      <c r="J82" s="206"/>
      <c r="K82" s="207"/>
    </row>
    <row r="83" spans="1:11" x14ac:dyDescent="0.25">
      <c r="A83" s="127"/>
      <c r="B83" s="127"/>
      <c r="C83" s="127"/>
      <c r="D83" s="127"/>
      <c r="E83" s="127"/>
      <c r="F83" s="127"/>
      <c r="G83" s="127" t="s">
        <v>160</v>
      </c>
      <c r="H83" s="206">
        <f>'BvA Detail'!P83</f>
        <v>0</v>
      </c>
      <c r="I83" s="206">
        <f>'BvA Detail'!T83</f>
        <v>500</v>
      </c>
      <c r="J83" s="206">
        <f t="shared" si="2"/>
        <v>-500</v>
      </c>
      <c r="K83" s="207">
        <f t="shared" si="3"/>
        <v>0</v>
      </c>
    </row>
    <row r="84" spans="1:11" x14ac:dyDescent="0.25">
      <c r="A84" s="127"/>
      <c r="B84" s="127"/>
      <c r="C84" s="127"/>
      <c r="D84" s="127"/>
      <c r="E84" s="127"/>
      <c r="F84" s="127"/>
      <c r="G84" s="127" t="s">
        <v>161</v>
      </c>
      <c r="H84" s="206">
        <f>'BvA Detail'!P84</f>
        <v>1075</v>
      </c>
      <c r="I84" s="206">
        <f>'BvA Detail'!T84</f>
        <v>9800</v>
      </c>
      <c r="J84" s="206">
        <f t="shared" si="2"/>
        <v>-8725</v>
      </c>
      <c r="K84" s="207">
        <f t="shared" si="3"/>
        <v>0.10969387755102041</v>
      </c>
    </row>
    <row r="85" spans="1:11" ht="15.75" thickBot="1" x14ac:dyDescent="0.3">
      <c r="A85" s="127"/>
      <c r="B85" s="127"/>
      <c r="C85" s="127"/>
      <c r="D85" s="127"/>
      <c r="E85" s="127"/>
      <c r="F85" s="127"/>
      <c r="G85" s="127" t="s">
        <v>162</v>
      </c>
      <c r="H85" s="208">
        <f>'BvA Detail'!P85</f>
        <v>250</v>
      </c>
      <c r="I85" s="208">
        <f>'BvA Detail'!T85</f>
        <v>0</v>
      </c>
      <c r="J85" s="208">
        <f t="shared" si="2"/>
        <v>250</v>
      </c>
      <c r="K85" s="209">
        <v>0</v>
      </c>
    </row>
    <row r="86" spans="1:11" x14ac:dyDescent="0.25">
      <c r="A86" s="127"/>
      <c r="B86" s="127"/>
      <c r="C86" s="127"/>
      <c r="D86" s="127"/>
      <c r="E86" s="127"/>
      <c r="F86" s="127" t="s">
        <v>163</v>
      </c>
      <c r="G86" s="127"/>
      <c r="H86" s="206">
        <f>'BvA Detail'!P86</f>
        <v>184879</v>
      </c>
      <c r="I86" s="206">
        <f>'BvA Detail'!T86</f>
        <v>10300</v>
      </c>
      <c r="J86" s="206">
        <f t="shared" si="2"/>
        <v>174579</v>
      </c>
      <c r="K86" s="207">
        <f t="shared" si="3"/>
        <v>17.949417475728154</v>
      </c>
    </row>
    <row r="87" spans="1:11" x14ac:dyDescent="0.25">
      <c r="A87" s="127"/>
      <c r="B87" s="127"/>
      <c r="C87" s="127"/>
      <c r="D87" s="127"/>
      <c r="E87" s="127"/>
      <c r="F87" s="127" t="s">
        <v>164</v>
      </c>
      <c r="G87" s="127"/>
      <c r="H87" s="206">
        <f>'BvA Detail'!P87</f>
        <v>0</v>
      </c>
      <c r="I87" s="206">
        <f>'BvA Detail'!T87</f>
        <v>0</v>
      </c>
      <c r="J87" s="206">
        <f t="shared" si="2"/>
        <v>0</v>
      </c>
      <c r="K87" s="207">
        <v>0</v>
      </c>
    </row>
    <row r="88" spans="1:11" x14ac:dyDescent="0.25">
      <c r="A88" s="127"/>
      <c r="B88" s="127"/>
      <c r="C88" s="127"/>
      <c r="D88" s="127"/>
      <c r="E88" s="127"/>
      <c r="F88" s="127" t="s">
        <v>165</v>
      </c>
      <c r="G88" s="127"/>
      <c r="H88" s="206">
        <f>'BvA Detail'!P88</f>
        <v>312.32</v>
      </c>
      <c r="I88" s="206">
        <f>'BvA Detail'!T88</f>
        <v>479.96</v>
      </c>
      <c r="J88" s="206">
        <f t="shared" si="2"/>
        <v>-167.64</v>
      </c>
      <c r="K88" s="207">
        <f t="shared" si="3"/>
        <v>0.65072089340778394</v>
      </c>
    </row>
    <row r="89" spans="1:11" ht="15.75" thickBot="1" x14ac:dyDescent="0.3">
      <c r="A89" s="127"/>
      <c r="B89" s="127"/>
      <c r="C89" s="127"/>
      <c r="D89" s="127"/>
      <c r="E89" s="127"/>
      <c r="F89" s="127" t="s">
        <v>166</v>
      </c>
      <c r="G89" s="127"/>
      <c r="H89" s="208">
        <f>'BvA Detail'!P89</f>
        <v>0</v>
      </c>
      <c r="I89" s="208">
        <f>'BvA Detail'!T89</f>
        <v>0</v>
      </c>
      <c r="J89" s="208">
        <f t="shared" si="2"/>
        <v>0</v>
      </c>
      <c r="K89" s="209">
        <v>0</v>
      </c>
    </row>
    <row r="90" spans="1:11" x14ac:dyDescent="0.25">
      <c r="A90" s="127"/>
      <c r="B90" s="127"/>
      <c r="C90" s="127"/>
      <c r="D90" s="127"/>
      <c r="E90" s="127" t="s">
        <v>167</v>
      </c>
      <c r="F90" s="127"/>
      <c r="G90" s="127"/>
      <c r="H90" s="206">
        <f>'BvA Detail'!P90</f>
        <v>185191.32</v>
      </c>
      <c r="I90" s="206">
        <f>'BvA Detail'!T90</f>
        <v>370176.48</v>
      </c>
      <c r="J90" s="206">
        <f t="shared" si="2"/>
        <v>-184985.15999999997</v>
      </c>
      <c r="K90" s="207">
        <f t="shared" si="3"/>
        <v>0.50027846177585356</v>
      </c>
    </row>
    <row r="91" spans="1:11" x14ac:dyDescent="0.25">
      <c r="A91" s="127"/>
      <c r="B91" s="127"/>
      <c r="C91" s="127"/>
      <c r="D91" s="127"/>
      <c r="E91" s="127" t="s">
        <v>168</v>
      </c>
      <c r="F91" s="127"/>
      <c r="G91" s="127"/>
      <c r="H91" s="206"/>
      <c r="I91" s="206"/>
      <c r="J91" s="206"/>
      <c r="K91" s="207"/>
    </row>
    <row r="92" spans="1:11" x14ac:dyDescent="0.25">
      <c r="A92" s="127"/>
      <c r="B92" s="127"/>
      <c r="C92" s="127"/>
      <c r="D92" s="127"/>
      <c r="E92" s="127"/>
      <c r="F92" s="127" t="s">
        <v>169</v>
      </c>
      <c r="G92" s="127"/>
      <c r="H92" s="206">
        <f>'BvA Detail'!P92</f>
        <v>300</v>
      </c>
      <c r="I92" s="206">
        <f>'BvA Detail'!T92</f>
        <v>1415</v>
      </c>
      <c r="J92" s="206">
        <f t="shared" si="2"/>
        <v>-1115</v>
      </c>
      <c r="K92" s="207">
        <f t="shared" si="3"/>
        <v>0.21201413427561838</v>
      </c>
    </row>
    <row r="93" spans="1:11" x14ac:dyDescent="0.25">
      <c r="A93" s="127"/>
      <c r="B93" s="127"/>
      <c r="C93" s="127"/>
      <c r="D93" s="127"/>
      <c r="E93" s="127"/>
      <c r="F93" s="127" t="s">
        <v>179</v>
      </c>
      <c r="G93" s="127"/>
      <c r="H93" s="206"/>
      <c r="I93" s="206"/>
      <c r="J93" s="206"/>
      <c r="K93" s="207"/>
    </row>
    <row r="94" spans="1:11" x14ac:dyDescent="0.25">
      <c r="A94" s="127"/>
      <c r="B94" s="127"/>
      <c r="C94" s="127"/>
      <c r="D94" s="127"/>
      <c r="E94" s="127"/>
      <c r="F94" s="127"/>
      <c r="G94" s="127" t="s">
        <v>180</v>
      </c>
      <c r="H94" s="206">
        <f>'BvA Detail'!P94</f>
        <v>75.05</v>
      </c>
      <c r="I94" s="206">
        <f>'BvA Detail'!T94</f>
        <v>600</v>
      </c>
      <c r="J94" s="206">
        <f t="shared" si="2"/>
        <v>-524.95000000000005</v>
      </c>
      <c r="K94" s="207">
        <f t="shared" si="3"/>
        <v>0.12508333333333332</v>
      </c>
    </row>
    <row r="95" spans="1:11" ht="15.75" thickBot="1" x14ac:dyDescent="0.3">
      <c r="A95" s="127"/>
      <c r="B95" s="127"/>
      <c r="C95" s="127"/>
      <c r="D95" s="127"/>
      <c r="E95" s="127"/>
      <c r="F95" s="127"/>
      <c r="G95" s="127" t="s">
        <v>181</v>
      </c>
      <c r="H95" s="208">
        <f>'BvA Detail'!P95</f>
        <v>431.98</v>
      </c>
      <c r="I95" s="208">
        <f>'BvA Detail'!T95</f>
        <v>2500</v>
      </c>
      <c r="J95" s="208">
        <f t="shared" si="2"/>
        <v>-2068.02</v>
      </c>
      <c r="K95" s="209">
        <f t="shared" si="3"/>
        <v>0.172792</v>
      </c>
    </row>
    <row r="96" spans="1:11" x14ac:dyDescent="0.25">
      <c r="A96" s="127"/>
      <c r="B96" s="127"/>
      <c r="C96" s="127"/>
      <c r="D96" s="127"/>
      <c r="E96" s="127"/>
      <c r="F96" s="127" t="s">
        <v>183</v>
      </c>
      <c r="G96" s="127"/>
      <c r="H96" s="206">
        <f>'BvA Detail'!P96</f>
        <v>507.03</v>
      </c>
      <c r="I96" s="206">
        <f>'BvA Detail'!T96</f>
        <v>3100</v>
      </c>
      <c r="J96" s="206">
        <f t="shared" si="2"/>
        <v>-2592.9700000000003</v>
      </c>
      <c r="K96" s="207">
        <f t="shared" si="3"/>
        <v>0.16355806451612903</v>
      </c>
    </row>
    <row r="97" spans="1:11" x14ac:dyDescent="0.25">
      <c r="A97" s="127"/>
      <c r="B97" s="127"/>
      <c r="C97" s="127"/>
      <c r="D97" s="127"/>
      <c r="E97" s="127"/>
      <c r="F97" s="127" t="s">
        <v>184</v>
      </c>
      <c r="G97" s="127"/>
      <c r="H97" s="206">
        <f>'BvA Detail'!P97</f>
        <v>0</v>
      </c>
      <c r="I97" s="206">
        <f>'BvA Detail'!T97</f>
        <v>11000</v>
      </c>
      <c r="J97" s="206">
        <f t="shared" si="2"/>
        <v>-11000</v>
      </c>
      <c r="K97" s="207">
        <f t="shared" si="3"/>
        <v>0</v>
      </c>
    </row>
    <row r="98" spans="1:11" x14ac:dyDescent="0.25">
      <c r="A98" s="127"/>
      <c r="B98" s="127"/>
      <c r="C98" s="127"/>
      <c r="D98" s="127"/>
      <c r="E98" s="127"/>
      <c r="F98" s="127" t="s">
        <v>186</v>
      </c>
      <c r="G98" s="127"/>
      <c r="H98" s="206">
        <f>'BvA Detail'!P98</f>
        <v>389.11</v>
      </c>
      <c r="I98" s="206">
        <f>'BvA Detail'!T98</f>
        <v>330.93</v>
      </c>
      <c r="J98" s="206">
        <f t="shared" si="2"/>
        <v>58.180000000000007</v>
      </c>
      <c r="K98" s="207">
        <f t="shared" si="3"/>
        <v>1.1758075725984347</v>
      </c>
    </row>
    <row r="99" spans="1:11" ht="15.75" thickBot="1" x14ac:dyDescent="0.3">
      <c r="A99" s="127"/>
      <c r="B99" s="127"/>
      <c r="C99" s="127"/>
      <c r="D99" s="127"/>
      <c r="E99" s="127"/>
      <c r="F99" s="127" t="s">
        <v>192</v>
      </c>
      <c r="G99" s="127"/>
      <c r="H99" s="208">
        <f>'BvA Detail'!P99</f>
        <v>991.07999999999993</v>
      </c>
      <c r="I99" s="208">
        <f>'BvA Detail'!T99</f>
        <v>3221.5</v>
      </c>
      <c r="J99" s="208">
        <f t="shared" si="2"/>
        <v>-2230.42</v>
      </c>
      <c r="K99" s="209">
        <f t="shared" si="3"/>
        <v>0.30764550675151325</v>
      </c>
    </row>
    <row r="100" spans="1:11" x14ac:dyDescent="0.25">
      <c r="A100" s="127"/>
      <c r="B100" s="127"/>
      <c r="C100" s="127"/>
      <c r="D100" s="127"/>
      <c r="E100" s="127" t="s">
        <v>193</v>
      </c>
      <c r="F100" s="127"/>
      <c r="G100" s="127"/>
      <c r="H100" s="206">
        <f>'BvA Detail'!P100</f>
        <v>2187.2199999999998</v>
      </c>
      <c r="I100" s="206">
        <f>'BvA Detail'!T100</f>
        <v>19067.43</v>
      </c>
      <c r="J100" s="206">
        <f t="shared" si="2"/>
        <v>-16880.21</v>
      </c>
      <c r="K100" s="207">
        <f t="shared" si="3"/>
        <v>0.11470974326377492</v>
      </c>
    </row>
    <row r="101" spans="1:11" x14ac:dyDescent="0.25">
      <c r="A101" s="127"/>
      <c r="B101" s="127"/>
      <c r="C101" s="127"/>
      <c r="D101" s="127"/>
      <c r="E101" s="127" t="s">
        <v>194</v>
      </c>
      <c r="F101" s="127"/>
      <c r="G101" s="127"/>
      <c r="H101" s="206"/>
      <c r="I101" s="206"/>
      <c r="J101" s="206"/>
      <c r="K101" s="207"/>
    </row>
    <row r="102" spans="1:11" x14ac:dyDescent="0.25">
      <c r="A102" s="127"/>
      <c r="B102" s="127"/>
      <c r="C102" s="127"/>
      <c r="D102" s="127"/>
      <c r="E102" s="127"/>
      <c r="F102" s="127" t="s">
        <v>195</v>
      </c>
      <c r="G102" s="127"/>
      <c r="H102" s="206">
        <f>'BvA Detail'!P102</f>
        <v>185706.71</v>
      </c>
      <c r="I102" s="206">
        <f>'BvA Detail'!T102</f>
        <v>213480</v>
      </c>
      <c r="J102" s="206">
        <f t="shared" si="2"/>
        <v>-27773.290000000008</v>
      </c>
      <c r="K102" s="207">
        <f t="shared" si="3"/>
        <v>0.86990214540003741</v>
      </c>
    </row>
    <row r="103" spans="1:11" x14ac:dyDescent="0.25">
      <c r="A103" s="127"/>
      <c r="B103" s="127"/>
      <c r="C103" s="127"/>
      <c r="D103" s="127"/>
      <c r="E103" s="127"/>
      <c r="F103" s="127" t="s">
        <v>196</v>
      </c>
      <c r="G103" s="127"/>
      <c r="H103" s="206">
        <f>'BvA Detail'!P103</f>
        <v>23583.360000000001</v>
      </c>
      <c r="I103" s="206">
        <f>'BvA Detail'!T103</f>
        <v>63550</v>
      </c>
      <c r="J103" s="206">
        <f t="shared" si="2"/>
        <v>-39966.639999999999</v>
      </c>
      <c r="K103" s="207">
        <f t="shared" si="3"/>
        <v>0.37109929189614477</v>
      </c>
    </row>
    <row r="104" spans="1:11" x14ac:dyDescent="0.25">
      <c r="A104" s="127"/>
      <c r="B104" s="127"/>
      <c r="C104" s="127"/>
      <c r="D104" s="127"/>
      <c r="E104" s="127"/>
      <c r="F104" s="127" t="s">
        <v>197</v>
      </c>
      <c r="G104" s="127"/>
      <c r="H104" s="206">
        <f>'BvA Detail'!P104</f>
        <v>0</v>
      </c>
      <c r="I104" s="206">
        <f>'BvA Detail'!T104</f>
        <v>66000</v>
      </c>
      <c r="J104" s="206">
        <f t="shared" si="2"/>
        <v>-66000</v>
      </c>
      <c r="K104" s="207">
        <f t="shared" si="3"/>
        <v>0</v>
      </c>
    </row>
    <row r="105" spans="1:11" x14ac:dyDescent="0.25">
      <c r="A105" s="127"/>
      <c r="B105" s="127"/>
      <c r="C105" s="127"/>
      <c r="D105" s="127"/>
      <c r="E105" s="127"/>
      <c r="F105" s="127" t="s">
        <v>198</v>
      </c>
      <c r="G105" s="127"/>
      <c r="H105" s="206">
        <f>'BvA Detail'!P105</f>
        <v>239.40000000000003</v>
      </c>
      <c r="I105" s="206">
        <f>'BvA Detail'!T105</f>
        <v>18648</v>
      </c>
      <c r="J105" s="206">
        <f t="shared" si="2"/>
        <v>-18408.599999999999</v>
      </c>
      <c r="K105" s="207">
        <f t="shared" si="3"/>
        <v>1.283783783783784E-2</v>
      </c>
    </row>
    <row r="106" spans="1:11" x14ac:dyDescent="0.25">
      <c r="A106" s="127"/>
      <c r="B106" s="127"/>
      <c r="C106" s="127"/>
      <c r="D106" s="127"/>
      <c r="E106" s="127"/>
      <c r="F106" s="127" t="s">
        <v>199</v>
      </c>
      <c r="G106" s="127"/>
      <c r="H106" s="206">
        <f>'BvA Detail'!P106</f>
        <v>52669.299999999996</v>
      </c>
      <c r="I106" s="206">
        <f>'BvA Detail'!T106</f>
        <v>44182.8</v>
      </c>
      <c r="J106" s="206">
        <f t="shared" si="2"/>
        <v>8486.4999999999927</v>
      </c>
      <c r="K106" s="207">
        <f t="shared" si="3"/>
        <v>1.1920770073422235</v>
      </c>
    </row>
    <row r="107" spans="1:11" x14ac:dyDescent="0.25">
      <c r="A107" s="127"/>
      <c r="B107" s="127"/>
      <c r="C107" s="127"/>
      <c r="D107" s="127"/>
      <c r="E107" s="127"/>
      <c r="F107" s="127" t="s">
        <v>200</v>
      </c>
      <c r="G107" s="127"/>
      <c r="H107" s="206">
        <f>'BvA Detail'!P107</f>
        <v>9647.39</v>
      </c>
      <c r="I107" s="206">
        <f>'BvA Detail'!T107</f>
        <v>5150.1000000000004</v>
      </c>
      <c r="J107" s="206">
        <f t="shared" si="2"/>
        <v>4497.2899999999991</v>
      </c>
      <c r="K107" s="207">
        <f t="shared" si="3"/>
        <v>1.8732432379953785</v>
      </c>
    </row>
    <row r="108" spans="1:11" x14ac:dyDescent="0.25">
      <c r="A108" s="127"/>
      <c r="B108" s="127"/>
      <c r="C108" s="127"/>
      <c r="D108" s="127"/>
      <c r="E108" s="127"/>
      <c r="F108" s="127" t="s">
        <v>201</v>
      </c>
      <c r="G108" s="127"/>
      <c r="H108" s="206">
        <f>'BvA Detail'!P108</f>
        <v>46744.020000000004</v>
      </c>
      <c r="I108" s="206">
        <f>'BvA Detail'!T108</f>
        <v>70296.179999999993</v>
      </c>
      <c r="J108" s="206">
        <f t="shared" si="2"/>
        <v>-23552.159999999989</v>
      </c>
      <c r="K108" s="207">
        <f t="shared" si="3"/>
        <v>0.66495818122691741</v>
      </c>
    </row>
    <row r="109" spans="1:11" x14ac:dyDescent="0.25">
      <c r="A109" s="127"/>
      <c r="B109" s="127"/>
      <c r="C109" s="127"/>
      <c r="D109" s="127"/>
      <c r="E109" s="127"/>
      <c r="F109" s="127" t="s">
        <v>202</v>
      </c>
      <c r="G109" s="127"/>
      <c r="H109" s="206">
        <f>'BvA Detail'!P109</f>
        <v>483.33000000000004</v>
      </c>
      <c r="I109" s="206">
        <f>'BvA Detail'!T109</f>
        <v>410.4</v>
      </c>
      <c r="J109" s="206">
        <f t="shared" si="2"/>
        <v>72.930000000000064</v>
      </c>
      <c r="K109" s="207">
        <f t="shared" si="3"/>
        <v>1.1777046783625733</v>
      </c>
    </row>
    <row r="110" spans="1:11" x14ac:dyDescent="0.25">
      <c r="A110" s="127"/>
      <c r="B110" s="127"/>
      <c r="C110" s="127"/>
      <c r="D110" s="127"/>
      <c r="E110" s="127"/>
      <c r="F110" s="127" t="s">
        <v>203</v>
      </c>
      <c r="G110" s="127"/>
      <c r="H110" s="206">
        <f>'BvA Detail'!P110</f>
        <v>953.95999999999981</v>
      </c>
      <c r="I110" s="206">
        <f>'BvA Detail'!T110</f>
        <v>1618.24</v>
      </c>
      <c r="J110" s="206">
        <f t="shared" si="2"/>
        <v>-664.2800000000002</v>
      </c>
      <c r="K110" s="207">
        <f t="shared" si="3"/>
        <v>0.58950464702392713</v>
      </c>
    </row>
    <row r="111" spans="1:11" x14ac:dyDescent="0.25">
      <c r="A111" s="127"/>
      <c r="B111" s="127"/>
      <c r="C111" s="127"/>
      <c r="D111" s="127"/>
      <c r="E111" s="127"/>
      <c r="F111" s="127" t="s">
        <v>204</v>
      </c>
      <c r="G111" s="127"/>
      <c r="H111" s="206">
        <f>'BvA Detail'!P111</f>
        <v>2645.7200000000003</v>
      </c>
      <c r="I111" s="206">
        <f>'BvA Detail'!T111</f>
        <v>6000</v>
      </c>
      <c r="J111" s="206">
        <f t="shared" si="2"/>
        <v>-3354.2799999999997</v>
      </c>
      <c r="K111" s="207">
        <f t="shared" si="3"/>
        <v>0.44095333333333336</v>
      </c>
    </row>
    <row r="112" spans="1:11" x14ac:dyDescent="0.25">
      <c r="A112" s="127"/>
      <c r="B112" s="127"/>
      <c r="C112" s="127"/>
      <c r="D112" s="127"/>
      <c r="E112" s="127"/>
      <c r="F112" s="127" t="s">
        <v>205</v>
      </c>
      <c r="G112" s="127"/>
      <c r="H112" s="206"/>
      <c r="I112" s="206"/>
      <c r="J112" s="206"/>
      <c r="K112" s="207"/>
    </row>
    <row r="113" spans="1:11" x14ac:dyDescent="0.25">
      <c r="A113" s="127"/>
      <c r="B113" s="127"/>
      <c r="C113" s="127"/>
      <c r="D113" s="127"/>
      <c r="E113" s="127"/>
      <c r="F113" s="127"/>
      <c r="G113" s="127" t="s">
        <v>206</v>
      </c>
      <c r="H113" s="206">
        <f>'BvA Detail'!P113</f>
        <v>8000</v>
      </c>
      <c r="I113" s="206">
        <f>'BvA Detail'!T113</f>
        <v>8625</v>
      </c>
      <c r="J113" s="206">
        <f t="shared" si="2"/>
        <v>-625</v>
      </c>
      <c r="K113" s="207">
        <f t="shared" si="3"/>
        <v>0.92753623188405798</v>
      </c>
    </row>
    <row r="114" spans="1:11" x14ac:dyDescent="0.25">
      <c r="A114" s="127"/>
      <c r="B114" s="127"/>
      <c r="C114" s="127"/>
      <c r="D114" s="127"/>
      <c r="E114" s="127"/>
      <c r="F114" s="127"/>
      <c r="G114" s="127" t="s">
        <v>207</v>
      </c>
      <c r="H114" s="206">
        <f>'BvA Detail'!P114</f>
        <v>3213</v>
      </c>
      <c r="I114" s="206">
        <f>'BvA Detail'!T114</f>
        <v>15304</v>
      </c>
      <c r="J114" s="206">
        <f t="shared" si="2"/>
        <v>-12091</v>
      </c>
      <c r="K114" s="207">
        <f t="shared" si="3"/>
        <v>0.20994511238891794</v>
      </c>
    </row>
    <row r="115" spans="1:11" x14ac:dyDescent="0.25">
      <c r="A115" s="127"/>
      <c r="B115" s="127"/>
      <c r="C115" s="127"/>
      <c r="D115" s="127"/>
      <c r="E115" s="127"/>
      <c r="F115" s="127"/>
      <c r="G115" s="127" t="s">
        <v>208</v>
      </c>
      <c r="H115" s="206">
        <f>'BvA Detail'!P115</f>
        <v>0</v>
      </c>
      <c r="I115" s="206">
        <f>'BvA Detail'!T115</f>
        <v>1625</v>
      </c>
      <c r="J115" s="206">
        <f t="shared" si="2"/>
        <v>-1625</v>
      </c>
      <c r="K115" s="207">
        <f t="shared" si="3"/>
        <v>0</v>
      </c>
    </row>
    <row r="116" spans="1:11" x14ac:dyDescent="0.25">
      <c r="A116" s="127"/>
      <c r="B116" s="127"/>
      <c r="C116" s="127"/>
      <c r="D116" s="127"/>
      <c r="E116" s="127"/>
      <c r="F116" s="127"/>
      <c r="G116" s="127" t="s">
        <v>209</v>
      </c>
      <c r="H116" s="206">
        <f>'BvA Detail'!P116</f>
        <v>0</v>
      </c>
      <c r="I116" s="206">
        <f>'BvA Detail'!T116</f>
        <v>21413.33</v>
      </c>
      <c r="J116" s="206">
        <f t="shared" si="2"/>
        <v>-21413.33</v>
      </c>
      <c r="K116" s="207">
        <f t="shared" si="3"/>
        <v>0</v>
      </c>
    </row>
    <row r="117" spans="1:11" x14ac:dyDescent="0.25">
      <c r="A117" s="127"/>
      <c r="B117" s="127"/>
      <c r="C117" s="127"/>
      <c r="D117" s="127"/>
      <c r="E117" s="127"/>
      <c r="F117" s="127"/>
      <c r="G117" s="127" t="s">
        <v>210</v>
      </c>
      <c r="H117" s="206">
        <f>'BvA Detail'!P117</f>
        <v>44748.17</v>
      </c>
      <c r="I117" s="206">
        <f>'BvA Detail'!T117</f>
        <v>60770</v>
      </c>
      <c r="J117" s="206">
        <f t="shared" si="2"/>
        <v>-16021.830000000002</v>
      </c>
      <c r="K117" s="207">
        <f t="shared" si="3"/>
        <v>0.73635297021556689</v>
      </c>
    </row>
    <row r="118" spans="1:11" x14ac:dyDescent="0.25">
      <c r="A118" s="127"/>
      <c r="B118" s="127"/>
      <c r="C118" s="127"/>
      <c r="D118" s="127"/>
      <c r="E118" s="127"/>
      <c r="F118" s="127"/>
      <c r="G118" s="127" t="s">
        <v>211</v>
      </c>
      <c r="H118" s="206">
        <f>'BvA Detail'!P118</f>
        <v>30</v>
      </c>
      <c r="I118" s="206">
        <f>'BvA Detail'!T118</f>
        <v>1229</v>
      </c>
      <c r="J118" s="206">
        <f t="shared" si="2"/>
        <v>-1199</v>
      </c>
      <c r="K118" s="207">
        <f t="shared" si="3"/>
        <v>2.4410089503661515E-2</v>
      </c>
    </row>
    <row r="119" spans="1:11" ht="15.75" thickBot="1" x14ac:dyDescent="0.3">
      <c r="A119" s="127"/>
      <c r="B119" s="127"/>
      <c r="C119" s="127"/>
      <c r="D119" s="127"/>
      <c r="E119" s="127"/>
      <c r="F119" s="127"/>
      <c r="G119" s="127" t="s">
        <v>791</v>
      </c>
      <c r="H119" s="208">
        <f>'BvA Detail'!P119</f>
        <v>8937.0400000000009</v>
      </c>
      <c r="I119" s="208">
        <f>'BvA Detail'!T119</f>
        <v>0</v>
      </c>
      <c r="J119" s="208">
        <f t="shared" si="2"/>
        <v>8937.0400000000009</v>
      </c>
      <c r="K119" s="209">
        <v>0</v>
      </c>
    </row>
    <row r="120" spans="1:11" x14ac:dyDescent="0.25">
      <c r="A120" s="127"/>
      <c r="B120" s="127"/>
      <c r="C120" s="127"/>
      <c r="D120" s="127"/>
      <c r="E120" s="127"/>
      <c r="F120" s="127" t="s">
        <v>212</v>
      </c>
      <c r="G120" s="127"/>
      <c r="H120" s="206">
        <f>'BvA Detail'!P120</f>
        <v>64928.209999999992</v>
      </c>
      <c r="I120" s="206">
        <f>'BvA Detail'!T120</f>
        <v>108966.33</v>
      </c>
      <c r="J120" s="206">
        <f t="shared" si="2"/>
        <v>-44038.12000000001</v>
      </c>
      <c r="K120" s="207">
        <f t="shared" si="3"/>
        <v>0.59585571065851251</v>
      </c>
    </row>
    <row r="121" spans="1:11" x14ac:dyDescent="0.25">
      <c r="A121" s="127"/>
      <c r="B121" s="127"/>
      <c r="C121" s="127"/>
      <c r="D121" s="127"/>
      <c r="E121" s="127"/>
      <c r="F121" s="127" t="s">
        <v>213</v>
      </c>
      <c r="G121" s="127"/>
      <c r="H121" s="206"/>
      <c r="I121" s="206"/>
      <c r="J121" s="206"/>
      <c r="K121" s="207"/>
    </row>
    <row r="122" spans="1:11" ht="15.75" thickBot="1" x14ac:dyDescent="0.3">
      <c r="A122" s="127"/>
      <c r="B122" s="127"/>
      <c r="C122" s="127"/>
      <c r="D122" s="127"/>
      <c r="E122" s="127"/>
      <c r="F122" s="127"/>
      <c r="G122" s="127" t="s">
        <v>214</v>
      </c>
      <c r="H122" s="208">
        <f>'BvA Detail'!P122</f>
        <v>4545.6899999999996</v>
      </c>
      <c r="I122" s="208">
        <f>'BvA Detail'!T122</f>
        <v>7811.88</v>
      </c>
      <c r="J122" s="208">
        <f t="shared" si="2"/>
        <v>-3266.1900000000005</v>
      </c>
      <c r="K122" s="209">
        <f t="shared" si="3"/>
        <v>0.58189449914745228</v>
      </c>
    </row>
    <row r="123" spans="1:11" x14ac:dyDescent="0.25">
      <c r="A123" s="127"/>
      <c r="B123" s="127"/>
      <c r="C123" s="127"/>
      <c r="D123" s="127"/>
      <c r="E123" s="127"/>
      <c r="F123" s="127" t="s">
        <v>215</v>
      </c>
      <c r="G123" s="127"/>
      <c r="H123" s="206">
        <f>'BvA Detail'!P123</f>
        <v>4545.6899999999996</v>
      </c>
      <c r="I123" s="206">
        <f>'BvA Detail'!T123</f>
        <v>7811.88</v>
      </c>
      <c r="J123" s="206">
        <f t="shared" si="2"/>
        <v>-3266.1900000000005</v>
      </c>
      <c r="K123" s="207">
        <f t="shared" si="3"/>
        <v>0.58189449914745228</v>
      </c>
    </row>
    <row r="124" spans="1:11" x14ac:dyDescent="0.25">
      <c r="A124" s="127"/>
      <c r="B124" s="127"/>
      <c r="C124" s="127"/>
      <c r="D124" s="127"/>
      <c r="E124" s="127"/>
      <c r="F124" s="127" t="s">
        <v>216</v>
      </c>
      <c r="G124" s="127"/>
      <c r="H124" s="206"/>
      <c r="I124" s="206"/>
      <c r="J124" s="206"/>
      <c r="K124" s="207"/>
    </row>
    <row r="125" spans="1:11" x14ac:dyDescent="0.25">
      <c r="A125" s="127"/>
      <c r="B125" s="127"/>
      <c r="C125" s="127"/>
      <c r="D125" s="127"/>
      <c r="E125" s="127"/>
      <c r="F125" s="127"/>
      <c r="G125" s="127" t="s">
        <v>217</v>
      </c>
      <c r="H125" s="206">
        <f>'BvA Detail'!P125</f>
        <v>8.41</v>
      </c>
      <c r="I125" s="206">
        <f>'BvA Detail'!T125</f>
        <v>965.69</v>
      </c>
      <c r="J125" s="206">
        <f t="shared" si="2"/>
        <v>-957.28000000000009</v>
      </c>
      <c r="K125" s="207">
        <f t="shared" si="3"/>
        <v>8.708798889912911E-3</v>
      </c>
    </row>
    <row r="126" spans="1:11" x14ac:dyDescent="0.25">
      <c r="A126" s="127"/>
      <c r="B126" s="127"/>
      <c r="C126" s="127"/>
      <c r="D126" s="127"/>
      <c r="E126" s="127"/>
      <c r="F126" s="127"/>
      <c r="G126" s="127" t="s">
        <v>218</v>
      </c>
      <c r="H126" s="206">
        <f>'BvA Detail'!P126</f>
        <v>4726.8600000000006</v>
      </c>
      <c r="I126" s="206">
        <f>'BvA Detail'!T126</f>
        <v>1136.81</v>
      </c>
      <c r="J126" s="206">
        <f t="shared" si="2"/>
        <v>3590.0500000000006</v>
      </c>
      <c r="K126" s="207">
        <f t="shared" si="3"/>
        <v>4.1580035362109768</v>
      </c>
    </row>
    <row r="127" spans="1:11" x14ac:dyDescent="0.25">
      <c r="A127" s="127"/>
      <c r="B127" s="127"/>
      <c r="C127" s="127"/>
      <c r="D127" s="127"/>
      <c r="E127" s="127"/>
      <c r="F127" s="127"/>
      <c r="G127" s="127" t="s">
        <v>219</v>
      </c>
      <c r="H127" s="206">
        <f>'BvA Detail'!P127</f>
        <v>58.07</v>
      </c>
      <c r="I127" s="206">
        <f>'BvA Detail'!T127</f>
        <v>522.4</v>
      </c>
      <c r="J127" s="206">
        <f t="shared" si="2"/>
        <v>-464.33</v>
      </c>
      <c r="K127" s="207">
        <f t="shared" si="3"/>
        <v>0.11116003062787137</v>
      </c>
    </row>
    <row r="128" spans="1:11" x14ac:dyDescent="0.25">
      <c r="A128" s="127"/>
      <c r="B128" s="127"/>
      <c r="C128" s="127"/>
      <c r="D128" s="127"/>
      <c r="E128" s="127"/>
      <c r="F128" s="127"/>
      <c r="G128" s="127" t="s">
        <v>220</v>
      </c>
      <c r="H128" s="206">
        <f>'BvA Detail'!P128</f>
        <v>296.48</v>
      </c>
      <c r="I128" s="206">
        <f>'BvA Detail'!T128</f>
        <v>490.36</v>
      </c>
      <c r="J128" s="206">
        <f t="shared" si="2"/>
        <v>-193.88</v>
      </c>
      <c r="K128" s="207">
        <f t="shared" si="3"/>
        <v>0.60461701606982632</v>
      </c>
    </row>
    <row r="129" spans="1:11" ht="15.75" thickBot="1" x14ac:dyDescent="0.3">
      <c r="A129" s="127"/>
      <c r="B129" s="127"/>
      <c r="C129" s="127"/>
      <c r="D129" s="127"/>
      <c r="E129" s="127"/>
      <c r="F129" s="127"/>
      <c r="G129" s="127" t="s">
        <v>221</v>
      </c>
      <c r="H129" s="208">
        <f>'BvA Detail'!P129</f>
        <v>345.36</v>
      </c>
      <c r="I129" s="208">
        <f>'BvA Detail'!T129</f>
        <v>0</v>
      </c>
      <c r="J129" s="208">
        <f t="shared" si="2"/>
        <v>345.36</v>
      </c>
      <c r="K129" s="209">
        <v>0</v>
      </c>
    </row>
    <row r="130" spans="1:11" x14ac:dyDescent="0.25">
      <c r="A130" s="127"/>
      <c r="B130" s="127"/>
      <c r="C130" s="127"/>
      <c r="D130" s="127"/>
      <c r="E130" s="127"/>
      <c r="F130" s="127" t="s">
        <v>222</v>
      </c>
      <c r="G130" s="127"/>
      <c r="H130" s="206">
        <f>'BvA Detail'!P130</f>
        <v>5435.18</v>
      </c>
      <c r="I130" s="206">
        <f>'BvA Detail'!T130</f>
        <v>3115.26</v>
      </c>
      <c r="J130" s="206">
        <f t="shared" si="2"/>
        <v>2319.92</v>
      </c>
      <c r="K130" s="207">
        <f t="shared" si="3"/>
        <v>1.7446954668310188</v>
      </c>
    </row>
    <row r="131" spans="1:11" x14ac:dyDescent="0.25">
      <c r="A131" s="127"/>
      <c r="B131" s="127"/>
      <c r="C131" s="127"/>
      <c r="D131" s="127"/>
      <c r="E131" s="127"/>
      <c r="F131" s="127" t="s">
        <v>223</v>
      </c>
      <c r="G131" s="127"/>
      <c r="H131" s="206">
        <f>'BvA Detail'!P131</f>
        <v>1166.68</v>
      </c>
      <c r="I131" s="206">
        <f>'BvA Detail'!T131</f>
        <v>4504.7700000000004</v>
      </c>
      <c r="J131" s="206">
        <f t="shared" si="2"/>
        <v>-3338.09</v>
      </c>
      <c r="K131" s="207">
        <f t="shared" si="3"/>
        <v>0.25898769526524107</v>
      </c>
    </row>
    <row r="132" spans="1:11" x14ac:dyDescent="0.25">
      <c r="A132" s="127"/>
      <c r="B132" s="127"/>
      <c r="C132" s="127"/>
      <c r="D132" s="127"/>
      <c r="E132" s="127"/>
      <c r="F132" s="127" t="s">
        <v>224</v>
      </c>
      <c r="G132" s="127"/>
      <c r="H132" s="206">
        <f>'BvA Detail'!P132</f>
        <v>0</v>
      </c>
      <c r="I132" s="206">
        <f>'BvA Detail'!T132</f>
        <v>460.63</v>
      </c>
      <c r="J132" s="206">
        <f t="shared" si="2"/>
        <v>-460.63</v>
      </c>
      <c r="K132" s="207">
        <f t="shared" si="3"/>
        <v>0</v>
      </c>
    </row>
    <row r="133" spans="1:11" x14ac:dyDescent="0.25">
      <c r="A133" s="127"/>
      <c r="B133" s="127"/>
      <c r="C133" s="127"/>
      <c r="D133" s="127"/>
      <c r="E133" s="127"/>
      <c r="F133" s="127" t="s">
        <v>225</v>
      </c>
      <c r="G133" s="127"/>
      <c r="H133" s="206">
        <f>'BvA Detail'!P133</f>
        <v>1436</v>
      </c>
      <c r="I133" s="206">
        <f>'BvA Detail'!T133</f>
        <v>2344</v>
      </c>
      <c r="J133" s="206">
        <f t="shared" si="2"/>
        <v>-908</v>
      </c>
      <c r="K133" s="207">
        <f t="shared" si="3"/>
        <v>0.61262798634812288</v>
      </c>
    </row>
    <row r="134" spans="1:11" x14ac:dyDescent="0.25">
      <c r="A134" s="127"/>
      <c r="B134" s="127"/>
      <c r="C134" s="127"/>
      <c r="D134" s="127"/>
      <c r="E134" s="127"/>
      <c r="F134" s="127" t="s">
        <v>226</v>
      </c>
      <c r="G134" s="127"/>
      <c r="H134" s="206"/>
      <c r="I134" s="206"/>
      <c r="J134" s="206"/>
      <c r="K134" s="207"/>
    </row>
    <row r="135" spans="1:11" x14ac:dyDescent="0.25">
      <c r="A135" s="127"/>
      <c r="B135" s="127"/>
      <c r="C135" s="127"/>
      <c r="D135" s="127"/>
      <c r="E135" s="127"/>
      <c r="F135" s="127"/>
      <c r="G135" s="127" t="s">
        <v>227</v>
      </c>
      <c r="H135" s="206">
        <f>'BvA Detail'!P135</f>
        <v>285.75</v>
      </c>
      <c r="I135" s="206">
        <f>'BvA Detail'!T135</f>
        <v>320.5</v>
      </c>
      <c r="J135" s="206">
        <f t="shared" si="2"/>
        <v>-34.75</v>
      </c>
      <c r="K135" s="207">
        <f t="shared" si="3"/>
        <v>0.89157566302652103</v>
      </c>
    </row>
    <row r="136" spans="1:11" ht="15.75" thickBot="1" x14ac:dyDescent="0.3">
      <c r="A136" s="127"/>
      <c r="B136" s="127"/>
      <c r="C136" s="127"/>
      <c r="D136" s="127"/>
      <c r="E136" s="127"/>
      <c r="F136" s="127"/>
      <c r="G136" s="127" t="s">
        <v>228</v>
      </c>
      <c r="H136" s="208">
        <f>'BvA Detail'!P136</f>
        <v>27287.109999999997</v>
      </c>
      <c r="I136" s="208">
        <f>'BvA Detail'!T136</f>
        <v>42921.39</v>
      </c>
      <c r="J136" s="208">
        <f t="shared" si="2"/>
        <v>-15634.280000000002</v>
      </c>
      <c r="K136" s="209">
        <f t="shared" si="3"/>
        <v>0.63574618622556256</v>
      </c>
    </row>
    <row r="137" spans="1:11" x14ac:dyDescent="0.25">
      <c r="A137" s="127"/>
      <c r="B137" s="127"/>
      <c r="C137" s="127"/>
      <c r="D137" s="127"/>
      <c r="E137" s="127"/>
      <c r="F137" s="127" t="s">
        <v>230</v>
      </c>
      <c r="G137" s="127"/>
      <c r="H137" s="206">
        <f>'BvA Detail'!P137</f>
        <v>27572.86</v>
      </c>
      <c r="I137" s="206">
        <f>'BvA Detail'!T137</f>
        <v>43241.89</v>
      </c>
      <c r="J137" s="206">
        <f t="shared" si="2"/>
        <v>-15669.029999999999</v>
      </c>
      <c r="K137" s="207">
        <f t="shared" si="3"/>
        <v>0.6376423417200312</v>
      </c>
    </row>
    <row r="138" spans="1:11" x14ac:dyDescent="0.25">
      <c r="A138" s="127"/>
      <c r="B138" s="127"/>
      <c r="C138" s="127"/>
      <c r="D138" s="127"/>
      <c r="E138" s="127"/>
      <c r="F138" s="127" t="s">
        <v>231</v>
      </c>
      <c r="G138" s="127"/>
      <c r="H138" s="206">
        <f>'BvA Detail'!P138</f>
        <v>0</v>
      </c>
      <c r="I138" s="206">
        <f>'BvA Detail'!T138</f>
        <v>297.81</v>
      </c>
      <c r="J138" s="206">
        <f t="shared" si="2"/>
        <v>-297.81</v>
      </c>
      <c r="K138" s="207">
        <f t="shared" si="3"/>
        <v>0</v>
      </c>
    </row>
    <row r="139" spans="1:11" x14ac:dyDescent="0.25">
      <c r="A139" s="127"/>
      <c r="B139" s="127"/>
      <c r="C139" s="127"/>
      <c r="D139" s="127"/>
      <c r="E139" s="127"/>
      <c r="F139" s="127" t="s">
        <v>232</v>
      </c>
      <c r="G139" s="127"/>
      <c r="H139" s="206">
        <f>'BvA Detail'!P139</f>
        <v>12947.410000000002</v>
      </c>
      <c r="I139" s="206">
        <f>'BvA Detail'!T139</f>
        <v>18466.14</v>
      </c>
      <c r="J139" s="206">
        <f t="shared" ref="J139:J194" si="4">H139-I139</f>
        <v>-5518.7299999999977</v>
      </c>
      <c r="K139" s="207">
        <f t="shared" ref="K139:K194" si="5">H139/I139</f>
        <v>0.7011432817037021</v>
      </c>
    </row>
    <row r="140" spans="1:11" x14ac:dyDescent="0.25">
      <c r="A140" s="127"/>
      <c r="B140" s="127"/>
      <c r="C140" s="127"/>
      <c r="D140" s="127"/>
      <c r="E140" s="127"/>
      <c r="F140" s="127" t="s">
        <v>233</v>
      </c>
      <c r="G140" s="127"/>
      <c r="H140" s="206">
        <f>'BvA Detail'!P140</f>
        <v>4270.55</v>
      </c>
      <c r="I140" s="206">
        <f>'BvA Detail'!T140</f>
        <v>2617.9299999999998</v>
      </c>
      <c r="J140" s="206">
        <f t="shared" si="4"/>
        <v>1652.6200000000003</v>
      </c>
      <c r="K140" s="207">
        <f t="shared" si="5"/>
        <v>1.6312697436524279</v>
      </c>
    </row>
    <row r="141" spans="1:11" x14ac:dyDescent="0.25">
      <c r="A141" s="127"/>
      <c r="B141" s="127"/>
      <c r="C141" s="127"/>
      <c r="D141" s="127"/>
      <c r="E141" s="127"/>
      <c r="F141" s="127" t="s">
        <v>234</v>
      </c>
      <c r="G141" s="127"/>
      <c r="H141" s="206">
        <f>'BvA Detail'!P141</f>
        <v>8689.99</v>
      </c>
      <c r="I141" s="206">
        <f>'BvA Detail'!T141</f>
        <v>4827.57</v>
      </c>
      <c r="J141" s="206">
        <f t="shared" si="4"/>
        <v>3862.42</v>
      </c>
      <c r="K141" s="207">
        <f t="shared" si="5"/>
        <v>1.8000754002531294</v>
      </c>
    </row>
    <row r="142" spans="1:11" x14ac:dyDescent="0.25">
      <c r="A142" s="127"/>
      <c r="B142" s="127"/>
      <c r="C142" s="127"/>
      <c r="D142" s="127"/>
      <c r="E142" s="127"/>
      <c r="F142" s="127" t="s">
        <v>235</v>
      </c>
      <c r="G142" s="127"/>
      <c r="H142" s="206">
        <f>'BvA Detail'!P142</f>
        <v>0</v>
      </c>
      <c r="I142" s="206">
        <f>'BvA Detail'!T142</f>
        <v>1500</v>
      </c>
      <c r="J142" s="206">
        <f t="shared" si="4"/>
        <v>-1500</v>
      </c>
      <c r="K142" s="207">
        <f t="shared" si="5"/>
        <v>0</v>
      </c>
    </row>
    <row r="143" spans="1:11" x14ac:dyDescent="0.25">
      <c r="A143" s="127"/>
      <c r="B143" s="127"/>
      <c r="C143" s="127"/>
      <c r="D143" s="127"/>
      <c r="E143" s="127"/>
      <c r="F143" s="127" t="s">
        <v>236</v>
      </c>
      <c r="G143" s="127"/>
      <c r="H143" s="206">
        <f>'BvA Detail'!P143</f>
        <v>16454.510000000002</v>
      </c>
      <c r="I143" s="206">
        <f>'BvA Detail'!T143</f>
        <v>14604.84</v>
      </c>
      <c r="J143" s="206">
        <f t="shared" si="4"/>
        <v>1849.6700000000019</v>
      </c>
      <c r="K143" s="207">
        <f t="shared" si="5"/>
        <v>1.1266477414336618</v>
      </c>
    </row>
    <row r="144" spans="1:11" ht="15.75" thickBot="1" x14ac:dyDescent="0.3">
      <c r="A144" s="127"/>
      <c r="B144" s="127"/>
      <c r="C144" s="127"/>
      <c r="D144" s="127"/>
      <c r="E144" s="127"/>
      <c r="F144" s="127" t="s">
        <v>237</v>
      </c>
      <c r="G144" s="127"/>
      <c r="H144" s="208">
        <f>'BvA Detail'!P144</f>
        <v>6581</v>
      </c>
      <c r="I144" s="208">
        <f>'BvA Detail'!T144</f>
        <v>8406.4</v>
      </c>
      <c r="J144" s="208">
        <f t="shared" si="4"/>
        <v>-1825.3999999999996</v>
      </c>
      <c r="K144" s="209">
        <f t="shared" si="5"/>
        <v>0.78285591929958132</v>
      </c>
    </row>
    <row r="145" spans="1:11" x14ac:dyDescent="0.25">
      <c r="A145" s="127"/>
      <c r="B145" s="127"/>
      <c r="C145" s="127"/>
      <c r="D145" s="127"/>
      <c r="E145" s="127" t="s">
        <v>238</v>
      </c>
      <c r="F145" s="127"/>
      <c r="G145" s="127"/>
      <c r="H145" s="206">
        <f>'BvA Detail'!P145</f>
        <v>476701.26999999996</v>
      </c>
      <c r="I145" s="206">
        <f>'BvA Detail'!T145</f>
        <v>710501.17</v>
      </c>
      <c r="J145" s="206">
        <f t="shared" si="4"/>
        <v>-233799.90000000008</v>
      </c>
      <c r="K145" s="207">
        <f t="shared" si="5"/>
        <v>0.67093664321481683</v>
      </c>
    </row>
    <row r="146" spans="1:11" x14ac:dyDescent="0.25">
      <c r="A146" s="127"/>
      <c r="B146" s="127"/>
      <c r="C146" s="127"/>
      <c r="D146" s="127"/>
      <c r="E146" s="127" t="s">
        <v>239</v>
      </c>
      <c r="F146" s="127"/>
      <c r="G146" s="127"/>
      <c r="H146" s="206"/>
      <c r="I146" s="206"/>
      <c r="J146" s="206"/>
      <c r="K146" s="207"/>
    </row>
    <row r="147" spans="1:11" x14ac:dyDescent="0.25">
      <c r="A147" s="127"/>
      <c r="B147" s="127"/>
      <c r="C147" s="127"/>
      <c r="D147" s="127"/>
      <c r="E147" s="127"/>
      <c r="F147" s="127" t="s">
        <v>240</v>
      </c>
      <c r="G147" s="127"/>
      <c r="H147" s="206">
        <f>'BvA Detail'!P147</f>
        <v>49500</v>
      </c>
      <c r="I147" s="206">
        <f>'BvA Detail'!T147</f>
        <v>66350</v>
      </c>
      <c r="J147" s="206">
        <f t="shared" si="4"/>
        <v>-16850</v>
      </c>
      <c r="K147" s="207">
        <f t="shared" si="5"/>
        <v>0.74604370761115302</v>
      </c>
    </row>
    <row r="148" spans="1:11" ht="15.75" thickBot="1" x14ac:dyDescent="0.3">
      <c r="A148" s="127"/>
      <c r="B148" s="127"/>
      <c r="C148" s="127"/>
      <c r="D148" s="127"/>
      <c r="E148" s="127"/>
      <c r="F148" s="127" t="s">
        <v>241</v>
      </c>
      <c r="G148" s="127"/>
      <c r="H148" s="208">
        <f>'BvA Detail'!P148</f>
        <v>3029.3</v>
      </c>
      <c r="I148" s="208">
        <f>'BvA Detail'!T148</f>
        <v>7600</v>
      </c>
      <c r="J148" s="208">
        <f t="shared" si="4"/>
        <v>-4570.7</v>
      </c>
      <c r="K148" s="209">
        <f t="shared" si="5"/>
        <v>0.39859210526315791</v>
      </c>
    </row>
    <row r="149" spans="1:11" x14ac:dyDescent="0.25">
      <c r="A149" s="127"/>
      <c r="B149" s="127"/>
      <c r="C149" s="127"/>
      <c r="D149" s="127"/>
      <c r="E149" s="127" t="s">
        <v>242</v>
      </c>
      <c r="F149" s="127"/>
      <c r="G149" s="127"/>
      <c r="H149" s="206">
        <f>'BvA Detail'!P149</f>
        <v>52529.3</v>
      </c>
      <c r="I149" s="206">
        <f>'BvA Detail'!T149</f>
        <v>73950</v>
      </c>
      <c r="J149" s="206">
        <f t="shared" si="4"/>
        <v>-21420.699999999997</v>
      </c>
      <c r="K149" s="207">
        <f t="shared" si="5"/>
        <v>0.71033536173089928</v>
      </c>
    </row>
    <row r="150" spans="1:11" x14ac:dyDescent="0.25">
      <c r="A150" s="127"/>
      <c r="B150" s="127"/>
      <c r="C150" s="127"/>
      <c r="D150" s="127"/>
      <c r="E150" s="127" t="s">
        <v>243</v>
      </c>
      <c r="F150" s="127"/>
      <c r="G150" s="127"/>
      <c r="H150" s="206"/>
      <c r="I150" s="206"/>
      <c r="J150" s="206"/>
      <c r="K150" s="207"/>
    </row>
    <row r="151" spans="1:11" x14ac:dyDescent="0.25">
      <c r="A151" s="127"/>
      <c r="B151" s="127"/>
      <c r="C151" s="127"/>
      <c r="D151" s="127"/>
      <c r="E151" s="127"/>
      <c r="F151" s="127" t="s">
        <v>244</v>
      </c>
      <c r="G151" s="127"/>
      <c r="H151" s="206">
        <f>'BvA Detail'!P151</f>
        <v>56308.25</v>
      </c>
      <c r="I151" s="206">
        <f>'BvA Detail'!T151</f>
        <v>82476.460000000006</v>
      </c>
      <c r="J151" s="206">
        <f t="shared" si="4"/>
        <v>-26168.210000000006</v>
      </c>
      <c r="K151" s="207">
        <f t="shared" si="5"/>
        <v>0.68271904492506097</v>
      </c>
    </row>
    <row r="152" spans="1:11" x14ac:dyDescent="0.25">
      <c r="A152" s="127"/>
      <c r="B152" s="127"/>
      <c r="C152" s="127"/>
      <c r="D152" s="127"/>
      <c r="E152" s="127"/>
      <c r="F152" s="127" t="s">
        <v>245</v>
      </c>
      <c r="G152" s="127"/>
      <c r="H152" s="206">
        <f>'BvA Detail'!P152</f>
        <v>50852.62</v>
      </c>
      <c r="I152" s="206">
        <f>'BvA Detail'!T152</f>
        <v>75921.990000000005</v>
      </c>
      <c r="J152" s="206">
        <f t="shared" si="4"/>
        <v>-25069.370000000003</v>
      </c>
      <c r="K152" s="207">
        <f t="shared" si="5"/>
        <v>0.66980093646122818</v>
      </c>
    </row>
    <row r="153" spans="1:11" x14ac:dyDescent="0.25">
      <c r="A153" s="127"/>
      <c r="B153" s="127"/>
      <c r="C153" s="127"/>
      <c r="D153" s="127"/>
      <c r="E153" s="127"/>
      <c r="F153" s="127" t="s">
        <v>246</v>
      </c>
      <c r="G153" s="127"/>
      <c r="H153" s="206"/>
      <c r="I153" s="206"/>
      <c r="J153" s="206"/>
      <c r="K153" s="207"/>
    </row>
    <row r="154" spans="1:11" x14ac:dyDescent="0.25">
      <c r="A154" s="127"/>
      <c r="B154" s="127"/>
      <c r="C154" s="127"/>
      <c r="D154" s="127"/>
      <c r="E154" s="127"/>
      <c r="F154" s="127"/>
      <c r="G154" s="127" t="s">
        <v>247</v>
      </c>
      <c r="H154" s="206">
        <f>'BvA Detail'!P154</f>
        <v>500</v>
      </c>
      <c r="I154" s="206">
        <f>'BvA Detail'!T154</f>
        <v>314</v>
      </c>
      <c r="J154" s="206">
        <f t="shared" si="4"/>
        <v>186</v>
      </c>
      <c r="K154" s="207">
        <f t="shared" si="5"/>
        <v>1.5923566878980893</v>
      </c>
    </row>
    <row r="155" spans="1:11" ht="15.75" thickBot="1" x14ac:dyDescent="0.3">
      <c r="A155" s="127"/>
      <c r="B155" s="127"/>
      <c r="C155" s="127"/>
      <c r="D155" s="127"/>
      <c r="E155" s="127"/>
      <c r="F155" s="127"/>
      <c r="G155" s="127" t="s">
        <v>248</v>
      </c>
      <c r="H155" s="208">
        <f>'BvA Detail'!P155</f>
        <v>679.5</v>
      </c>
      <c r="I155" s="208">
        <f>'BvA Detail'!T155</f>
        <v>2289</v>
      </c>
      <c r="J155" s="208">
        <f t="shared" si="4"/>
        <v>-1609.5</v>
      </c>
      <c r="K155" s="209">
        <f t="shared" si="5"/>
        <v>0.29685452162516385</v>
      </c>
    </row>
    <row r="156" spans="1:11" x14ac:dyDescent="0.25">
      <c r="A156" s="127"/>
      <c r="B156" s="127"/>
      <c r="C156" s="127"/>
      <c r="D156" s="127"/>
      <c r="E156" s="127"/>
      <c r="F156" s="127" t="s">
        <v>249</v>
      </c>
      <c r="G156" s="127"/>
      <c r="H156" s="206">
        <f>'BvA Detail'!P156</f>
        <v>1179.5</v>
      </c>
      <c r="I156" s="206">
        <f>'BvA Detail'!T156</f>
        <v>2603</v>
      </c>
      <c r="J156" s="206">
        <f t="shared" si="4"/>
        <v>-1423.5</v>
      </c>
      <c r="K156" s="207">
        <f t="shared" si="5"/>
        <v>0.45313100268920475</v>
      </c>
    </row>
    <row r="157" spans="1:11" x14ac:dyDescent="0.25">
      <c r="A157" s="127"/>
      <c r="B157" s="127"/>
      <c r="C157" s="127"/>
      <c r="D157" s="127"/>
      <c r="E157" s="127"/>
      <c r="F157" s="127" t="s">
        <v>250</v>
      </c>
      <c r="G157" s="127"/>
      <c r="H157" s="206"/>
      <c r="I157" s="206"/>
      <c r="J157" s="206"/>
      <c r="K157" s="207"/>
    </row>
    <row r="158" spans="1:11" ht="15.75" thickBot="1" x14ac:dyDescent="0.3">
      <c r="A158" s="127"/>
      <c r="B158" s="127"/>
      <c r="C158" s="127"/>
      <c r="D158" s="127"/>
      <c r="E158" s="127"/>
      <c r="F158" s="127"/>
      <c r="G158" s="127" t="s">
        <v>252</v>
      </c>
      <c r="H158" s="208">
        <f>'BvA Detail'!P158</f>
        <v>232690</v>
      </c>
      <c r="I158" s="208">
        <f>'BvA Detail'!T158</f>
        <v>338760</v>
      </c>
      <c r="J158" s="208">
        <f t="shared" si="4"/>
        <v>-106070</v>
      </c>
      <c r="K158" s="209">
        <f t="shared" si="5"/>
        <v>0.68688747195654742</v>
      </c>
    </row>
    <row r="159" spans="1:11" x14ac:dyDescent="0.25">
      <c r="A159" s="127"/>
      <c r="B159" s="127"/>
      <c r="C159" s="127"/>
      <c r="D159" s="127"/>
      <c r="E159" s="127"/>
      <c r="F159" s="127" t="s">
        <v>253</v>
      </c>
      <c r="G159" s="127"/>
      <c r="H159" s="206">
        <f>'BvA Detail'!P159</f>
        <v>232690</v>
      </c>
      <c r="I159" s="206">
        <f>'BvA Detail'!T159</f>
        <v>338760</v>
      </c>
      <c r="J159" s="206">
        <f t="shared" si="4"/>
        <v>-106070</v>
      </c>
      <c r="K159" s="207">
        <f t="shared" si="5"/>
        <v>0.68688747195654742</v>
      </c>
    </row>
    <row r="160" spans="1:11" x14ac:dyDescent="0.25">
      <c r="A160" s="127"/>
      <c r="B160" s="127"/>
      <c r="C160" s="127"/>
      <c r="D160" s="127"/>
      <c r="E160" s="127"/>
      <c r="F160" s="127" t="s">
        <v>254</v>
      </c>
      <c r="G160" s="127"/>
      <c r="H160" s="206"/>
      <c r="I160" s="206"/>
      <c r="J160" s="206"/>
      <c r="K160" s="207"/>
    </row>
    <row r="161" spans="1:11" x14ac:dyDescent="0.25">
      <c r="A161" s="127"/>
      <c r="B161" s="127"/>
      <c r="C161" s="127"/>
      <c r="D161" s="127"/>
      <c r="E161" s="127"/>
      <c r="F161" s="127"/>
      <c r="G161" s="127" t="s">
        <v>255</v>
      </c>
      <c r="H161" s="206">
        <f>'BvA Detail'!P161</f>
        <v>0</v>
      </c>
      <c r="I161" s="206">
        <f>'BvA Detail'!T161</f>
        <v>0</v>
      </c>
      <c r="J161" s="206">
        <f t="shared" si="4"/>
        <v>0</v>
      </c>
      <c r="K161" s="207">
        <v>0</v>
      </c>
    </row>
    <row r="162" spans="1:11" x14ac:dyDescent="0.25">
      <c r="A162" s="127"/>
      <c r="B162" s="127"/>
      <c r="C162" s="127"/>
      <c r="D162" s="127"/>
      <c r="E162" s="127"/>
      <c r="F162" s="127"/>
      <c r="G162" s="127" t="s">
        <v>256</v>
      </c>
      <c r="H162" s="206">
        <f>'BvA Detail'!P162</f>
        <v>6000</v>
      </c>
      <c r="I162" s="206">
        <f>'BvA Detail'!T162</f>
        <v>0</v>
      </c>
      <c r="J162" s="206">
        <f t="shared" si="4"/>
        <v>6000</v>
      </c>
      <c r="K162" s="207">
        <v>0</v>
      </c>
    </row>
    <row r="163" spans="1:11" ht="15.75" thickBot="1" x14ac:dyDescent="0.3">
      <c r="A163" s="127"/>
      <c r="B163" s="127"/>
      <c r="C163" s="127"/>
      <c r="D163" s="127"/>
      <c r="E163" s="127"/>
      <c r="F163" s="127"/>
      <c r="G163" s="127" t="s">
        <v>257</v>
      </c>
      <c r="H163" s="208">
        <f>'BvA Detail'!P163</f>
        <v>16353.3</v>
      </c>
      <c r="I163" s="208">
        <f>'BvA Detail'!T163</f>
        <v>23128.26</v>
      </c>
      <c r="J163" s="208">
        <f t="shared" si="4"/>
        <v>-6774.9599999999991</v>
      </c>
      <c r="K163" s="209">
        <f t="shared" si="5"/>
        <v>0.70707005196240447</v>
      </c>
    </row>
    <row r="164" spans="1:11" x14ac:dyDescent="0.25">
      <c r="A164" s="127"/>
      <c r="B164" s="127"/>
      <c r="C164" s="127"/>
      <c r="D164" s="127"/>
      <c r="E164" s="127"/>
      <c r="F164" s="127" t="s">
        <v>258</v>
      </c>
      <c r="G164" s="127"/>
      <c r="H164" s="206">
        <f>'BvA Detail'!P164</f>
        <v>22353.299999999996</v>
      </c>
      <c r="I164" s="206">
        <f>'BvA Detail'!T164</f>
        <v>23128.26</v>
      </c>
      <c r="J164" s="206">
        <f t="shared" si="4"/>
        <v>-774.96000000000276</v>
      </c>
      <c r="K164" s="207">
        <f t="shared" si="5"/>
        <v>0.96649293980610718</v>
      </c>
    </row>
    <row r="165" spans="1:11" x14ac:dyDescent="0.25">
      <c r="A165" s="127"/>
      <c r="B165" s="127"/>
      <c r="C165" s="127"/>
      <c r="D165" s="127"/>
      <c r="E165" s="127"/>
      <c r="F165" s="127" t="s">
        <v>259</v>
      </c>
      <c r="G165" s="127"/>
      <c r="H165" s="206">
        <f>'BvA Detail'!P165</f>
        <v>11191.75</v>
      </c>
      <c r="I165" s="206">
        <f>'BvA Detail'!T165</f>
        <v>18123</v>
      </c>
      <c r="J165" s="206">
        <f t="shared" si="4"/>
        <v>-6931.25</v>
      </c>
      <c r="K165" s="207">
        <f t="shared" si="5"/>
        <v>0.61754400485570826</v>
      </c>
    </row>
    <row r="166" spans="1:11" x14ac:dyDescent="0.25">
      <c r="A166" s="127"/>
      <c r="B166" s="127"/>
      <c r="C166" s="127"/>
      <c r="D166" s="127"/>
      <c r="E166" s="127"/>
      <c r="F166" s="127" t="s">
        <v>260</v>
      </c>
      <c r="G166" s="127"/>
      <c r="H166" s="206">
        <f>'BvA Detail'!P166</f>
        <v>6602.4</v>
      </c>
      <c r="I166" s="206">
        <f>'BvA Detail'!T166</f>
        <v>13064.13</v>
      </c>
      <c r="J166" s="206">
        <f t="shared" si="4"/>
        <v>-6461.73</v>
      </c>
      <c r="K166" s="207">
        <f t="shared" si="5"/>
        <v>0.50538382578862884</v>
      </c>
    </row>
    <row r="167" spans="1:11" x14ac:dyDescent="0.25">
      <c r="A167" s="127"/>
      <c r="B167" s="127"/>
      <c r="C167" s="127"/>
      <c r="D167" s="127"/>
      <c r="E167" s="127"/>
      <c r="F167" s="127" t="s">
        <v>261</v>
      </c>
      <c r="G167" s="127"/>
      <c r="H167" s="206">
        <f>'BvA Detail'!P167</f>
        <v>9262.73</v>
      </c>
      <c r="I167" s="206">
        <f>'BvA Detail'!T167</f>
        <v>12331.04</v>
      </c>
      <c r="J167" s="206">
        <f t="shared" si="4"/>
        <v>-3068.3100000000013</v>
      </c>
      <c r="K167" s="207">
        <f t="shared" si="5"/>
        <v>0.75117183952042965</v>
      </c>
    </row>
    <row r="168" spans="1:11" x14ac:dyDescent="0.25">
      <c r="A168" s="127"/>
      <c r="B168" s="127"/>
      <c r="C168" s="127"/>
      <c r="D168" s="127"/>
      <c r="E168" s="127"/>
      <c r="F168" s="127" t="s">
        <v>262</v>
      </c>
      <c r="G168" s="127"/>
      <c r="H168" s="206">
        <f>'BvA Detail'!P168</f>
        <v>0</v>
      </c>
      <c r="I168" s="206">
        <f>'BvA Detail'!T168</f>
        <v>0</v>
      </c>
      <c r="J168" s="206">
        <f t="shared" si="4"/>
        <v>0</v>
      </c>
      <c r="K168" s="207">
        <v>0</v>
      </c>
    </row>
    <row r="169" spans="1:11" ht="15.75" thickBot="1" x14ac:dyDescent="0.3">
      <c r="A169" s="127"/>
      <c r="B169" s="127"/>
      <c r="C169" s="127"/>
      <c r="D169" s="127"/>
      <c r="E169" s="127"/>
      <c r="F169" s="127" t="s">
        <v>263</v>
      </c>
      <c r="G169" s="127"/>
      <c r="H169" s="208">
        <f>'BvA Detail'!P169</f>
        <v>3603.3900000000003</v>
      </c>
      <c r="I169" s="208">
        <f>'BvA Detail'!T169</f>
        <v>3969.21</v>
      </c>
      <c r="J169" s="208">
        <f t="shared" si="4"/>
        <v>-365.81999999999971</v>
      </c>
      <c r="K169" s="209">
        <f t="shared" si="5"/>
        <v>0.90783556425585954</v>
      </c>
    </row>
    <row r="170" spans="1:11" x14ac:dyDescent="0.25">
      <c r="A170" s="127"/>
      <c r="B170" s="127"/>
      <c r="C170" s="127"/>
      <c r="D170" s="127"/>
      <c r="E170" s="127" t="s">
        <v>264</v>
      </c>
      <c r="F170" s="127"/>
      <c r="G170" s="127"/>
      <c r="H170" s="206">
        <f>'BvA Detail'!P170</f>
        <v>394043.94</v>
      </c>
      <c r="I170" s="206">
        <f>'BvA Detail'!T170</f>
        <v>570377.09</v>
      </c>
      <c r="J170" s="206">
        <f t="shared" si="4"/>
        <v>-176333.14999999997</v>
      </c>
      <c r="K170" s="207">
        <f t="shared" si="5"/>
        <v>0.69084811944322666</v>
      </c>
    </row>
    <row r="171" spans="1:11" x14ac:dyDescent="0.25">
      <c r="A171" s="127"/>
      <c r="B171" s="127"/>
      <c r="C171" s="127"/>
      <c r="D171" s="127"/>
      <c r="E171" s="127" t="s">
        <v>265</v>
      </c>
      <c r="F171" s="127"/>
      <c r="G171" s="127"/>
      <c r="H171" s="206"/>
      <c r="I171" s="206"/>
      <c r="J171" s="206"/>
      <c r="K171" s="207"/>
    </row>
    <row r="172" spans="1:11" ht="15.75" thickBot="1" x14ac:dyDescent="0.3">
      <c r="A172" s="127"/>
      <c r="B172" s="127"/>
      <c r="C172" s="127"/>
      <c r="D172" s="127"/>
      <c r="E172" s="127"/>
      <c r="F172" s="127" t="s">
        <v>266</v>
      </c>
      <c r="G172" s="127"/>
      <c r="H172" s="208">
        <f>'BvA Detail'!P172</f>
        <v>0</v>
      </c>
      <c r="I172" s="208">
        <f>'BvA Detail'!T172</f>
        <v>0</v>
      </c>
      <c r="J172" s="208">
        <f t="shared" si="4"/>
        <v>0</v>
      </c>
      <c r="K172" s="209">
        <v>0</v>
      </c>
    </row>
    <row r="173" spans="1:11" x14ac:dyDescent="0.25">
      <c r="A173" s="127"/>
      <c r="B173" s="127"/>
      <c r="C173" s="127"/>
      <c r="D173" s="127"/>
      <c r="E173" s="127" t="s">
        <v>267</v>
      </c>
      <c r="F173" s="127"/>
      <c r="G173" s="127"/>
      <c r="H173" s="206">
        <f>'BvA Detail'!P173</f>
        <v>0</v>
      </c>
      <c r="I173" s="206">
        <f>'BvA Detail'!T173</f>
        <v>0</v>
      </c>
      <c r="J173" s="206">
        <f t="shared" si="4"/>
        <v>0</v>
      </c>
      <c r="K173" s="207">
        <v>0</v>
      </c>
    </row>
    <row r="174" spans="1:11" x14ac:dyDescent="0.25">
      <c r="A174" s="127"/>
      <c r="B174" s="127"/>
      <c r="C174" s="127"/>
      <c r="D174" s="127"/>
      <c r="E174" s="127" t="s">
        <v>268</v>
      </c>
      <c r="F174" s="127"/>
      <c r="G174" s="127"/>
      <c r="H174" s="206"/>
      <c r="I174" s="206"/>
      <c r="J174" s="206"/>
      <c r="K174" s="207"/>
    </row>
    <row r="175" spans="1:11" x14ac:dyDescent="0.25">
      <c r="A175" s="127"/>
      <c r="B175" s="127"/>
      <c r="C175" s="127"/>
      <c r="D175" s="127"/>
      <c r="E175" s="127"/>
      <c r="F175" s="127" t="s">
        <v>269</v>
      </c>
      <c r="G175" s="127"/>
      <c r="H175" s="206"/>
      <c r="I175" s="206"/>
      <c r="J175" s="206"/>
      <c r="K175" s="207"/>
    </row>
    <row r="176" spans="1:11" ht="15.75" thickBot="1" x14ac:dyDescent="0.3">
      <c r="A176" s="127"/>
      <c r="B176" s="127"/>
      <c r="C176" s="127"/>
      <c r="D176" s="127"/>
      <c r="E176" s="127"/>
      <c r="F176" s="127"/>
      <c r="G176" s="127" t="s">
        <v>270</v>
      </c>
      <c r="H176" s="206">
        <f>'BvA Detail'!P176</f>
        <v>199.6</v>
      </c>
      <c r="I176" s="206">
        <f>'BvA Detail'!T176</f>
        <v>218.16</v>
      </c>
      <c r="J176" s="206">
        <f t="shared" si="4"/>
        <v>-18.560000000000002</v>
      </c>
      <c r="K176" s="209">
        <f t="shared" si="5"/>
        <v>0.91492482581591494</v>
      </c>
    </row>
    <row r="177" spans="1:11" ht="15.75" thickBot="1" x14ac:dyDescent="0.3">
      <c r="A177" s="127"/>
      <c r="B177" s="127"/>
      <c r="C177" s="127"/>
      <c r="D177" s="127"/>
      <c r="E177" s="127"/>
      <c r="F177" s="127" t="s">
        <v>273</v>
      </c>
      <c r="G177" s="127"/>
      <c r="H177" s="212">
        <f>'BvA Detail'!P177</f>
        <v>199.6</v>
      </c>
      <c r="I177" s="212">
        <f>'BvA Detail'!T177</f>
        <v>218.16</v>
      </c>
      <c r="J177" s="212">
        <f t="shared" si="4"/>
        <v>-18.560000000000002</v>
      </c>
      <c r="K177" s="215">
        <f t="shared" si="5"/>
        <v>0.91492482581591494</v>
      </c>
    </row>
    <row r="178" spans="1:11" x14ac:dyDescent="0.25">
      <c r="A178" s="129"/>
      <c r="B178" s="129"/>
      <c r="C178" s="129"/>
      <c r="D178" s="129"/>
      <c r="E178" s="129" t="s">
        <v>274</v>
      </c>
      <c r="F178" s="129"/>
      <c r="G178" s="129"/>
      <c r="H178" s="206">
        <f>'BvA Detail'!P178</f>
        <v>199.6</v>
      </c>
      <c r="I178" s="206">
        <f>'BvA Detail'!T178</f>
        <v>218.16</v>
      </c>
      <c r="J178" s="206">
        <f t="shared" si="4"/>
        <v>-18.560000000000002</v>
      </c>
      <c r="K178" s="207">
        <f t="shared" si="5"/>
        <v>0.91492482581591494</v>
      </c>
    </row>
    <row r="179" spans="1:11" x14ac:dyDescent="0.25">
      <c r="E179" s="67" t="s">
        <v>275</v>
      </c>
      <c r="H179" s="206"/>
      <c r="I179" s="206"/>
      <c r="J179" s="206"/>
      <c r="K179" s="207"/>
    </row>
    <row r="180" spans="1:11" x14ac:dyDescent="0.25">
      <c r="F180" s="67" t="s">
        <v>276</v>
      </c>
      <c r="H180" s="206">
        <f>'BvA Detail'!P180</f>
        <v>0</v>
      </c>
      <c r="I180" s="206">
        <f>'BvA Detail'!T180</f>
        <v>0</v>
      </c>
      <c r="J180" s="206">
        <f t="shared" si="4"/>
        <v>0</v>
      </c>
      <c r="K180" s="207">
        <v>0</v>
      </c>
    </row>
    <row r="181" spans="1:11" x14ac:dyDescent="0.25">
      <c r="F181" s="67" t="s">
        <v>278</v>
      </c>
      <c r="H181" s="206"/>
      <c r="I181" s="206"/>
      <c r="J181" s="206"/>
      <c r="K181" s="207"/>
    </row>
    <row r="182" spans="1:11" x14ac:dyDescent="0.25">
      <c r="G182" s="67" t="s">
        <v>279</v>
      </c>
      <c r="H182" s="206">
        <f>'BvA Detail'!P182</f>
        <v>0</v>
      </c>
      <c r="I182" s="206">
        <f>'BvA Detail'!T182</f>
        <v>9</v>
      </c>
      <c r="J182" s="206">
        <f t="shared" si="4"/>
        <v>-9</v>
      </c>
      <c r="K182" s="207">
        <f t="shared" si="5"/>
        <v>0</v>
      </c>
    </row>
    <row r="183" spans="1:11" x14ac:dyDescent="0.25">
      <c r="G183" s="67" t="s">
        <v>280</v>
      </c>
      <c r="H183" s="206">
        <f>'BvA Detail'!P183</f>
        <v>135355.5</v>
      </c>
      <c r="I183" s="206">
        <f>'BvA Detail'!T183</f>
        <v>165825.01999999999</v>
      </c>
      <c r="J183" s="206">
        <f t="shared" si="4"/>
        <v>-30469.51999999999</v>
      </c>
      <c r="K183" s="207">
        <f t="shared" si="5"/>
        <v>0.81625498974762678</v>
      </c>
    </row>
    <row r="184" spans="1:11" ht="15.75" thickBot="1" x14ac:dyDescent="0.3">
      <c r="G184" s="67" t="s">
        <v>281</v>
      </c>
      <c r="H184" s="206">
        <f>'BvA Detail'!P184</f>
        <v>0</v>
      </c>
      <c r="I184" s="206">
        <f>'BvA Detail'!T184</f>
        <v>0</v>
      </c>
      <c r="J184" s="206">
        <f t="shared" si="4"/>
        <v>0</v>
      </c>
      <c r="K184" s="209">
        <v>0</v>
      </c>
    </row>
    <row r="185" spans="1:11" ht="15.75" thickBot="1" x14ac:dyDescent="0.3">
      <c r="F185" s="67" t="s">
        <v>282</v>
      </c>
      <c r="H185" s="212">
        <f>'BvA Detail'!P185</f>
        <v>135355.5</v>
      </c>
      <c r="I185" s="212">
        <f>'BvA Detail'!T185</f>
        <v>165834.01999999999</v>
      </c>
      <c r="J185" s="212">
        <f t="shared" si="4"/>
        <v>-30478.51999999999</v>
      </c>
      <c r="K185" s="209">
        <f t="shared" si="5"/>
        <v>0.81621069066528096</v>
      </c>
    </row>
    <row r="186" spans="1:11" x14ac:dyDescent="0.25">
      <c r="E186" s="67" t="s">
        <v>283</v>
      </c>
      <c r="H186" s="206">
        <f>'BvA Detail'!P186</f>
        <v>135355.5</v>
      </c>
      <c r="I186" s="206">
        <f>'BvA Detail'!T186</f>
        <v>165834.01999999999</v>
      </c>
      <c r="J186" s="206">
        <f t="shared" si="4"/>
        <v>-30478.51999999999</v>
      </c>
      <c r="K186" s="207">
        <f t="shared" si="5"/>
        <v>0.81621069066528096</v>
      </c>
    </row>
    <row r="187" spans="1:11" x14ac:dyDescent="0.25">
      <c r="E187" s="67" t="s">
        <v>284</v>
      </c>
      <c r="H187" s="206"/>
      <c r="I187" s="206"/>
      <c r="J187" s="206"/>
      <c r="K187" s="207"/>
    </row>
    <row r="188" spans="1:11" x14ac:dyDescent="0.25">
      <c r="F188" s="67" t="s">
        <v>285</v>
      </c>
      <c r="H188" s="206">
        <f>'BvA Detail'!P188</f>
        <v>0</v>
      </c>
      <c r="I188" s="206">
        <f>'BvA Detail'!T188</f>
        <v>0</v>
      </c>
      <c r="J188" s="206">
        <f t="shared" si="4"/>
        <v>0</v>
      </c>
      <c r="K188" s="207">
        <v>0</v>
      </c>
    </row>
    <row r="189" spans="1:11" ht="15.75" thickBot="1" x14ac:dyDescent="0.3">
      <c r="F189" s="67" t="s">
        <v>286</v>
      </c>
      <c r="H189" s="208">
        <f>'BvA Detail'!P189</f>
        <v>0</v>
      </c>
      <c r="I189" s="208">
        <f>'BvA Detail'!T189</f>
        <v>0</v>
      </c>
      <c r="J189" s="208">
        <f t="shared" si="4"/>
        <v>0</v>
      </c>
      <c r="K189" s="209">
        <v>0</v>
      </c>
    </row>
    <row r="190" spans="1:11" x14ac:dyDescent="0.25">
      <c r="E190" s="67" t="s">
        <v>287</v>
      </c>
      <c r="H190" s="206">
        <f>'BvA Detail'!P190</f>
        <v>0</v>
      </c>
      <c r="I190" s="206">
        <f>'BvA Detail'!T190</f>
        <v>0</v>
      </c>
      <c r="J190" s="206">
        <f t="shared" si="4"/>
        <v>0</v>
      </c>
      <c r="K190" s="207">
        <v>0</v>
      </c>
    </row>
    <row r="191" spans="1:11" ht="15.75" thickBot="1" x14ac:dyDescent="0.3">
      <c r="E191" s="67" t="s">
        <v>288</v>
      </c>
      <c r="H191" s="206">
        <f>'BvA Detail'!P191</f>
        <v>14500</v>
      </c>
      <c r="I191" s="206">
        <f>'BvA Detail'!T191</f>
        <v>15000</v>
      </c>
      <c r="J191" s="206">
        <f t="shared" si="4"/>
        <v>-500</v>
      </c>
      <c r="K191" s="209">
        <f t="shared" si="5"/>
        <v>0.96666666666666667</v>
      </c>
    </row>
    <row r="192" spans="1:11" ht="15.75" thickBot="1" x14ac:dyDescent="0.3">
      <c r="D192" s="67" t="s">
        <v>289</v>
      </c>
      <c r="H192" s="211">
        <f>'BvA Detail'!P192</f>
        <v>3274100.74</v>
      </c>
      <c r="I192" s="211">
        <f>'BvA Detail'!T192</f>
        <v>4817042.42</v>
      </c>
      <c r="J192" s="211">
        <f t="shared" si="4"/>
        <v>-1542941.6799999997</v>
      </c>
      <c r="K192" s="209">
        <f t="shared" si="5"/>
        <v>0.67969107484006763</v>
      </c>
    </row>
    <row r="193" spans="1:11" ht="15.75" thickBot="1" x14ac:dyDescent="0.3">
      <c r="B193" s="67" t="s">
        <v>290</v>
      </c>
      <c r="H193" s="211">
        <f>'BvA Detail'!P193</f>
        <v>332966.31</v>
      </c>
      <c r="I193" s="211">
        <f>'BvA Detail'!T193</f>
        <v>181653.89</v>
      </c>
      <c r="J193" s="211">
        <f t="shared" si="4"/>
        <v>151312.41999999998</v>
      </c>
      <c r="K193" s="209">
        <f t="shared" si="5"/>
        <v>1.8329709867484807</v>
      </c>
    </row>
    <row r="194" spans="1:11" ht="15.75" thickBot="1" x14ac:dyDescent="0.3">
      <c r="A194" s="67" t="s">
        <v>291</v>
      </c>
      <c r="H194" s="213">
        <f>'BvA Detail'!P194</f>
        <v>332966.31</v>
      </c>
      <c r="I194" s="213">
        <f>'BvA Detail'!T194</f>
        <v>181653.89</v>
      </c>
      <c r="J194" s="213">
        <f t="shared" si="4"/>
        <v>151312.41999999998</v>
      </c>
      <c r="K194" s="214">
        <f t="shared" si="5"/>
        <v>1.8329709867484807</v>
      </c>
    </row>
    <row r="195" spans="1:11" ht="15.75" thickTop="1" x14ac:dyDescent="0.25">
      <c r="H195" s="77"/>
      <c r="I195" s="77"/>
      <c r="J195" s="77"/>
    </row>
  </sheetData>
  <pageMargins left="0.78749999999999998" right="0.78749999999999998" top="1.0249999999999999" bottom="1.0249999999999999" header="0.78749999999999998" footer="0.78749999999999998"/>
  <headerFooter>
    <oddHeader>&amp;C&amp;"Arial,Regular"&amp;10&amp;A</oddHeader>
    <oddFooter>&amp;C&amp;"Arial,Regular"&amp;10Page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49</vt:i4>
      </vt:variant>
    </vt:vector>
  </HeadingPairs>
  <TitlesOfParts>
    <vt:vector size="57" baseType="lpstr">
      <vt:lpstr>Summary</vt:lpstr>
      <vt:lpstr>BvA Summary</vt:lpstr>
      <vt:lpstr>BvA Detail</vt:lpstr>
      <vt:lpstr>Balance Sheet</vt:lpstr>
      <vt:lpstr>PL Class</vt:lpstr>
      <vt:lpstr>AP Aging</vt:lpstr>
      <vt:lpstr>General Ledger</vt:lpstr>
      <vt:lpstr>Annual Budget</vt:lpstr>
      <vt:lpstr>QB_DATA_0</vt:lpstr>
      <vt:lpstr>QB_DATA_1</vt:lpstr>
      <vt:lpstr>QB_DATA_10</vt:lpstr>
      <vt:lpstr>QB_DATA_11</vt:lpstr>
      <vt:lpstr>QB_DATA_12</vt:lpstr>
      <vt:lpstr>QB_DATA_13</vt:lpstr>
      <vt:lpstr>QB_DATA_14</vt:lpstr>
      <vt:lpstr>QB_DATA_15</vt:lpstr>
      <vt:lpstr>QB_DATA_16</vt:lpstr>
      <vt:lpstr>QB_DATA_17</vt:lpstr>
      <vt:lpstr>QB_DATA_18</vt:lpstr>
      <vt:lpstr>QB_DATA_19</vt:lpstr>
      <vt:lpstr>QB_DATA_2</vt:lpstr>
      <vt:lpstr>QB_DATA_20</vt:lpstr>
      <vt:lpstr>QB_DATA_21</vt:lpstr>
      <vt:lpstr>QB_DATA_22</vt:lpstr>
      <vt:lpstr>QB_DATA_23</vt:lpstr>
      <vt:lpstr>QB_DATA_24</vt:lpstr>
      <vt:lpstr>QB_DATA_25</vt:lpstr>
      <vt:lpstr>QB_DATA_26</vt:lpstr>
      <vt:lpstr>QB_DATA_27</vt:lpstr>
      <vt:lpstr>QB_DATA_28</vt:lpstr>
      <vt:lpstr>QB_DATA_29</vt:lpstr>
      <vt:lpstr>QB_DATA_3</vt:lpstr>
      <vt:lpstr>QB_DATA_30</vt:lpstr>
      <vt:lpstr>QB_DATA_31</vt:lpstr>
      <vt:lpstr>QB_DATA_32</vt:lpstr>
      <vt:lpstr>QB_DATA_33</vt:lpstr>
      <vt:lpstr>QB_DATA_34</vt:lpstr>
      <vt:lpstr>QB_DATA_35</vt:lpstr>
      <vt:lpstr>QB_DATA_36</vt:lpstr>
      <vt:lpstr>QB_DATA_37</vt:lpstr>
      <vt:lpstr>QB_DATA_38</vt:lpstr>
      <vt:lpstr>QB_DATA_39</vt:lpstr>
      <vt:lpstr>QB_DATA_4</vt:lpstr>
      <vt:lpstr>QB_DATA_40</vt:lpstr>
      <vt:lpstr>QB_DATA_41</vt:lpstr>
      <vt:lpstr>QB_DATA_42</vt:lpstr>
      <vt:lpstr>QB_DATA_43</vt:lpstr>
      <vt:lpstr>QB_DATA_44</vt:lpstr>
      <vt:lpstr>QB_DATA_45</vt:lpstr>
      <vt:lpstr>QB_DATA_46</vt:lpstr>
      <vt:lpstr>QB_DATA_47</vt:lpstr>
      <vt:lpstr>QB_DATA_48</vt:lpstr>
      <vt:lpstr>QB_DATA_5</vt:lpstr>
      <vt:lpstr>QB_DATA_6</vt:lpstr>
      <vt:lpstr>QB_DATA_7</vt:lpstr>
      <vt:lpstr>QB_DATA_8</vt:lpstr>
      <vt:lpstr>QB_DATA_9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Temp</dc:creator>
  <cp:lastModifiedBy>Temp</cp:lastModifiedBy>
  <cp:revision>1</cp:revision>
  <dcterms:created xsi:type="dcterms:W3CDTF">2008-01-25T18:43:47Z</dcterms:created>
  <dcterms:modified xsi:type="dcterms:W3CDTF">2019-03-12T22:48:16Z</dcterms:modified>
  <dc:language>en-US</dc:language>
</cp:coreProperties>
</file>